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 kolo" sheetId="1" r:id="rId1"/>
    <sheet name="2 kolo" sheetId="2" r:id="rId2"/>
    <sheet name="3 kolo" sheetId="3" r:id="rId3"/>
  </sheets>
  <definedNames/>
  <calcPr fullCalcOnLoad="1"/>
</workbook>
</file>

<file path=xl/sharedStrings.xml><?xml version="1.0" encoding="utf-8"?>
<sst xmlns="http://schemas.openxmlformats.org/spreadsheetml/2006/main" count="342" uniqueCount="44">
  <si>
    <t>JUNIOŘI</t>
  </si>
  <si>
    <t>1.Liga Karate</t>
  </si>
  <si>
    <t>KarateRec.com</t>
  </si>
  <si>
    <t>7 týmů - 2x každý s každým</t>
  </si>
  <si>
    <t>vzor</t>
  </si>
  <si>
    <t>TJ Baník Havířov</t>
  </si>
  <si>
    <t>TJ Karate Č.Budějovice</t>
  </si>
  <si>
    <t>:</t>
  </si>
  <si>
    <t>Kamura Ústí n.L.</t>
  </si>
  <si>
    <t>výsledek zápasu</t>
  </si>
  <si>
    <t>SK Karate Spartak HK</t>
  </si>
  <si>
    <t>součet skóre závodníků týmu v daném zápase</t>
  </si>
  <si>
    <t>TJ Karate Praha</t>
  </si>
  <si>
    <t>body z daného zápasu do žebříčku ligy 2009</t>
  </si>
  <si>
    <t>SK KESL RYU Praha</t>
  </si>
  <si>
    <t>Sport Union Ústí n.L.</t>
  </si>
  <si>
    <t>tabulka skóre</t>
  </si>
  <si>
    <t>1.liga karate družstev – junioři</t>
  </si>
  <si>
    <t>liga karate 2009 - junioři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</si>
  <si>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</si>
  <si>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</si>
  <si>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</si>
  <si>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</si>
  <si>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</si>
  <si>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</si>
  <si>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</si>
  <si>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</si>
  <si>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</si>
  <si>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liga karate 2009 – junioři</t>
  </si>
  <si>
    <t>Po 1.kole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</si>
  <si>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</si>
  <si>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</si>
  <si>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</si>
  <si>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</si>
  <si>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</si>
  <si>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</si>
  <si>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</si>
  <si>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1.kolo</t>
  </si>
  <si>
    <t>2.kolo</t>
  </si>
  <si>
    <t>3.kolo</t>
  </si>
  <si>
    <t>statistiky po 2.kole</t>
  </si>
  <si>
    <t>Po 2.kole</t>
  </si>
  <si>
    <t>statistiky po 3.kole</t>
  </si>
  <si>
    <t>Po 3.kole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</si>
</sst>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9">
    <font>
      <sz val="10"/>
      <name val="Arial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1" fillId="3" borderId="3" xfId="0" applyFont="1" applyFill="1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3" borderId="5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6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 horizontal="center" vertical="center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4" fontId="4" fillId="2" borderId="9" xfId="0" applyFont="1" applyFill="1" applyBorder="1" applyAlignment="1" applyProtection="1">
      <alignment horizontal="center" vertical="center"/>
      <protection locked="0"/>
    </xf>
    <xf numFmtId="164" fontId="4" fillId="2" borderId="10" xfId="0" applyFont="1" applyFill="1" applyBorder="1" applyAlignment="1" applyProtection="1">
      <alignment horizontal="center" vertical="center"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11" xfId="0" applyFill="1" applyBorder="1" applyAlignment="1" applyProtection="1">
      <alignment horizontal="center" vertical="center"/>
      <protection locked="0"/>
    </xf>
    <xf numFmtId="164" fontId="0" fillId="3" borderId="12" xfId="0" applyFill="1" applyBorder="1" applyAlignment="1" applyProtection="1">
      <alignment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3" borderId="13" xfId="0" applyFill="1" applyBorder="1" applyAlignment="1" applyProtection="1">
      <alignment/>
      <protection locked="0"/>
    </xf>
    <xf numFmtId="164" fontId="0" fillId="3" borderId="15" xfId="0" applyFill="1" applyBorder="1" applyAlignment="1" applyProtection="1">
      <alignment/>
      <protection locked="0"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5" fillId="4" borderId="20" xfId="0" applyFont="1" applyFill="1" applyBorder="1" applyAlignment="1">
      <alignment horizontal="center" vertical="center"/>
    </xf>
    <xf numFmtId="164" fontId="0" fillId="0" borderId="21" xfId="0" applyBorder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18" xfId="0" applyFont="1" applyFill="1" applyBorder="1" applyAlignment="1">
      <alignment horizontal="center" vertical="center"/>
    </xf>
    <xf numFmtId="164" fontId="6" fillId="4" borderId="22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1" xfId="0" applyBorder="1" applyAlignment="1">
      <alignment horizontal="center" vertical="center"/>
    </xf>
    <xf numFmtId="164" fontId="4" fillId="0" borderId="24" xfId="0" applyFont="1" applyFill="1" applyBorder="1" applyAlignment="1">
      <alignment horizontal="center" vertical="center"/>
    </xf>
    <xf numFmtId="164" fontId="0" fillId="5" borderId="25" xfId="0" applyFont="1" applyFill="1" applyBorder="1" applyAlignment="1">
      <alignment horizontal="center" vertical="center"/>
    </xf>
    <xf numFmtId="164" fontId="0" fillId="5" borderId="26" xfId="0" applyFont="1" applyFill="1" applyBorder="1" applyAlignment="1" applyProtection="1">
      <alignment horizontal="center" vertical="center"/>
      <protection locked="0"/>
    </xf>
    <xf numFmtId="164" fontId="4" fillId="5" borderId="27" xfId="0" applyFont="1" applyFill="1" applyBorder="1" applyAlignment="1" applyProtection="1">
      <alignment horizontal="center" vertical="center"/>
      <protection locked="0"/>
    </xf>
    <xf numFmtId="164" fontId="4" fillId="5" borderId="28" xfId="0" applyFont="1" applyFill="1" applyBorder="1" applyAlignment="1">
      <alignment horizontal="center" vertical="center"/>
    </xf>
    <xf numFmtId="164" fontId="4" fillId="5" borderId="29" xfId="0" applyFont="1" applyFill="1" applyBorder="1" applyAlignment="1" applyProtection="1">
      <alignment horizontal="center" vertical="center"/>
      <protection locked="0"/>
    </xf>
    <xf numFmtId="164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31" xfId="0" applyFont="1" applyFill="1" applyBorder="1" applyAlignment="1">
      <alignment horizontal="center"/>
    </xf>
    <xf numFmtId="164" fontId="0" fillId="5" borderId="32" xfId="0" applyFont="1" applyFill="1" applyBorder="1" applyAlignment="1">
      <alignment horizontal="center" vertical="center"/>
    </xf>
    <xf numFmtId="164" fontId="0" fillId="5" borderId="13" xfId="0" applyFont="1" applyFill="1" applyBorder="1" applyAlignment="1" applyProtection="1">
      <alignment horizontal="center" vertical="center"/>
      <protection locked="0"/>
    </xf>
    <xf numFmtId="164" fontId="4" fillId="5" borderId="33" xfId="0" applyFont="1" applyFill="1" applyBorder="1" applyAlignment="1" applyProtection="1">
      <alignment horizontal="center" vertical="center"/>
      <protection locked="0"/>
    </xf>
    <xf numFmtId="164" fontId="4" fillId="5" borderId="34" xfId="0" applyFont="1" applyFill="1" applyBorder="1" applyAlignment="1">
      <alignment horizontal="center" vertical="center"/>
    </xf>
    <xf numFmtId="164" fontId="4" fillId="5" borderId="35" xfId="0" applyFont="1" applyFill="1" applyBorder="1" applyAlignment="1" applyProtection="1">
      <alignment horizontal="center" vertical="center"/>
      <protection locked="0"/>
    </xf>
    <xf numFmtId="164" fontId="0" fillId="5" borderId="16" xfId="0" applyFont="1" applyFill="1" applyBorder="1" applyAlignment="1" applyProtection="1">
      <alignment horizontal="center" vertical="center"/>
      <protection locked="0"/>
    </xf>
    <xf numFmtId="164" fontId="0" fillId="5" borderId="13" xfId="0" applyFont="1" applyFill="1" applyBorder="1" applyAlignment="1">
      <alignment horizontal="center" vertical="center"/>
    </xf>
    <xf numFmtId="164" fontId="4" fillId="5" borderId="36" xfId="0" applyFont="1" applyFill="1" applyBorder="1" applyAlignment="1" applyProtection="1">
      <alignment horizontal="center" vertical="center"/>
      <protection locked="0"/>
    </xf>
    <xf numFmtId="164" fontId="4" fillId="5" borderId="37" xfId="0" applyFont="1" applyFill="1" applyBorder="1" applyAlignment="1">
      <alignment horizontal="center" vertical="center"/>
    </xf>
    <xf numFmtId="164" fontId="4" fillId="5" borderId="38" xfId="0" applyFont="1" applyFill="1" applyBorder="1" applyAlignment="1" applyProtection="1">
      <alignment horizontal="center" vertical="center"/>
      <protection locked="0"/>
    </xf>
    <xf numFmtId="164" fontId="0" fillId="0" borderId="39" xfId="0" applyFont="1" applyFill="1" applyBorder="1" applyAlignment="1">
      <alignment horizontal="center" vertical="center"/>
    </xf>
    <xf numFmtId="164" fontId="0" fillId="0" borderId="40" xfId="0" applyFont="1" applyFill="1" applyBorder="1" applyAlignment="1" applyProtection="1">
      <alignment horizontal="center" vertical="center"/>
      <protection locked="0"/>
    </xf>
    <xf numFmtId="164" fontId="4" fillId="0" borderId="36" xfId="0" applyFont="1" applyFill="1" applyBorder="1" applyAlignment="1" applyProtection="1">
      <alignment horizontal="center" vertical="center"/>
      <protection locked="0"/>
    </xf>
    <xf numFmtId="164" fontId="4" fillId="0" borderId="37" xfId="0" applyFont="1" applyFill="1" applyBorder="1" applyAlignment="1">
      <alignment horizontal="center" vertical="center"/>
    </xf>
    <xf numFmtId="164" fontId="4" fillId="0" borderId="38" xfId="0" applyFont="1" applyFill="1" applyBorder="1" applyAlignment="1" applyProtection="1">
      <alignment horizontal="center" vertical="center"/>
      <protection locked="0"/>
    </xf>
    <xf numFmtId="164" fontId="0" fillId="0" borderId="41" xfId="0" applyFont="1" applyFill="1" applyBorder="1" applyAlignment="1" applyProtection="1">
      <alignment horizontal="center" vertical="center"/>
      <protection locked="0"/>
    </xf>
    <xf numFmtId="164" fontId="0" fillId="0" borderId="42" xfId="0" applyFont="1" applyFill="1" applyBorder="1" applyAlignment="1">
      <alignment horizontal="center" vertical="center"/>
    </xf>
    <xf numFmtId="164" fontId="0" fillId="5" borderId="39" xfId="0" applyFont="1" applyFill="1" applyBorder="1" applyAlignment="1">
      <alignment horizontal="center" vertical="center"/>
    </xf>
    <xf numFmtId="164" fontId="0" fillId="5" borderId="40" xfId="0" applyFont="1" applyFill="1" applyBorder="1" applyAlignment="1" applyProtection="1">
      <alignment horizontal="center" vertical="center"/>
      <protection locked="0"/>
    </xf>
    <xf numFmtId="164" fontId="0" fillId="5" borderId="41" xfId="0" applyFont="1" applyFill="1" applyBorder="1" applyAlignment="1" applyProtection="1">
      <alignment horizontal="center" vertical="center"/>
      <protection locked="0"/>
    </xf>
    <xf numFmtId="164" fontId="0" fillId="5" borderId="42" xfId="0" applyFont="1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>
      <alignment horizontal="center" vertical="center"/>
    </xf>
    <xf numFmtId="164" fontId="0" fillId="0" borderId="31" xfId="0" applyFont="1" applyBorder="1" applyAlignment="1">
      <alignment horizontal="center"/>
    </xf>
    <xf numFmtId="164" fontId="0" fillId="0" borderId="43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4" fillId="0" borderId="22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6" xfId="0" applyFont="1" applyFill="1" applyBorder="1" applyAlignment="1" applyProtection="1">
      <alignment horizontal="center" vertical="center"/>
      <protection locked="0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4" fillId="0" borderId="28" xfId="0" applyFont="1" applyFill="1" applyBorder="1" applyAlignment="1">
      <alignment horizontal="center" vertical="center"/>
    </xf>
    <xf numFmtId="164" fontId="4" fillId="0" borderId="29" xfId="0" applyFont="1" applyFill="1" applyBorder="1" applyAlignment="1" applyProtection="1">
      <alignment horizontal="center" vertical="center"/>
      <protection locked="0"/>
    </xf>
    <xf numFmtId="164" fontId="0" fillId="0" borderId="30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>
      <alignment horizontal="center" vertical="center"/>
    </xf>
    <xf numFmtId="164" fontId="0" fillId="5" borderId="44" xfId="0" applyFont="1" applyFill="1" applyBorder="1" applyAlignment="1">
      <alignment horizontal="center" vertical="center"/>
    </xf>
    <xf numFmtId="164" fontId="0" fillId="5" borderId="45" xfId="0" applyFont="1" applyFill="1" applyBorder="1" applyAlignment="1" applyProtection="1">
      <alignment horizontal="center" vertical="center"/>
      <protection locked="0"/>
    </xf>
    <xf numFmtId="164" fontId="0" fillId="5" borderId="46" xfId="0" applyFont="1" applyFill="1" applyBorder="1" applyAlignment="1" applyProtection="1">
      <alignment horizontal="center" vertical="center"/>
      <protection locked="0"/>
    </xf>
    <xf numFmtId="164" fontId="0" fillId="5" borderId="45" xfId="0" applyFont="1" applyFill="1" applyBorder="1" applyAlignment="1">
      <alignment horizontal="center" vertical="center"/>
    </xf>
    <xf numFmtId="164" fontId="0" fillId="0" borderId="47" xfId="0" applyFont="1" applyBorder="1" applyAlignment="1">
      <alignment horizontal="center" vertical="center"/>
    </xf>
    <xf numFmtId="164" fontId="0" fillId="0" borderId="19" xfId="0" applyFont="1" applyFill="1" applyBorder="1" applyAlignment="1">
      <alignment horizontal="center"/>
    </xf>
    <xf numFmtId="164" fontId="4" fillId="0" borderId="48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4" fillId="0" borderId="33" xfId="0" applyFont="1" applyFill="1" applyBorder="1" applyAlignment="1" applyProtection="1">
      <alignment horizontal="center" vertical="center"/>
      <protection locked="0"/>
    </xf>
    <xf numFmtId="164" fontId="4" fillId="0" borderId="34" xfId="0" applyFont="1" applyFill="1" applyBorder="1" applyAlignment="1">
      <alignment horizontal="center" vertical="center"/>
    </xf>
    <xf numFmtId="164" fontId="4" fillId="0" borderId="35" xfId="0" applyFont="1" applyFill="1" applyBorder="1" applyAlignment="1" applyProtection="1">
      <alignment horizontal="center" vertical="center"/>
      <protection locked="0"/>
    </xf>
    <xf numFmtId="164" fontId="0" fillId="0" borderId="43" xfId="0" applyFont="1" applyFill="1" applyBorder="1" applyAlignment="1">
      <alignment horizontal="center"/>
    </xf>
    <xf numFmtId="164" fontId="0" fillId="0" borderId="44" xfId="0" applyFont="1" applyFill="1" applyBorder="1" applyAlignment="1">
      <alignment horizontal="center" vertical="center"/>
    </xf>
    <xf numFmtId="164" fontId="0" fillId="0" borderId="45" xfId="0" applyFont="1" applyFill="1" applyBorder="1" applyAlignment="1" applyProtection="1">
      <alignment horizontal="center" vertical="center"/>
      <protection locked="0"/>
    </xf>
    <xf numFmtId="164" fontId="0" fillId="0" borderId="46" xfId="0" applyFont="1" applyFill="1" applyBorder="1" applyAlignment="1" applyProtection="1">
      <alignment horizontal="center" vertical="center"/>
      <protection locked="0"/>
    </xf>
    <xf numFmtId="164" fontId="0" fillId="0" borderId="45" xfId="0" applyFont="1" applyFill="1" applyBorder="1" applyAlignment="1">
      <alignment horizontal="center" vertical="center"/>
    </xf>
    <xf numFmtId="164" fontId="4" fillId="0" borderId="17" xfId="0" applyFont="1" applyBorder="1" applyAlignment="1">
      <alignment horizontal="center"/>
    </xf>
    <xf numFmtId="164" fontId="7" fillId="0" borderId="25" xfId="0" applyFont="1" applyBorder="1" applyAlignment="1">
      <alignment horizontal="center" vertical="center"/>
    </xf>
    <xf numFmtId="164" fontId="4" fillId="0" borderId="49" xfId="0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50" xfId="0" applyFont="1" applyBorder="1" applyAlignment="1">
      <alignment horizontal="center" vertical="center"/>
    </xf>
    <xf numFmtId="164" fontId="8" fillId="0" borderId="51" xfId="0" applyFont="1" applyBorder="1" applyAlignment="1">
      <alignment horizontal="center" vertical="center"/>
    </xf>
    <xf numFmtId="164" fontId="0" fillId="0" borderId="51" xfId="0" applyFont="1" applyBorder="1" applyAlignment="1">
      <alignment horizontal="center" vertical="center"/>
    </xf>
    <xf numFmtId="167" fontId="0" fillId="0" borderId="51" xfId="0" applyNumberFormat="1" applyFont="1" applyBorder="1" applyAlignment="1">
      <alignment horizontal="center" vertical="center"/>
    </xf>
    <xf numFmtId="167" fontId="0" fillId="0" borderId="52" xfId="0" applyNumberFormat="1" applyFont="1" applyBorder="1" applyAlignment="1">
      <alignment horizontal="center" vertical="center"/>
    </xf>
    <xf numFmtId="164" fontId="4" fillId="2" borderId="18" xfId="0" applyFont="1" applyFill="1" applyBorder="1" applyAlignment="1" applyProtection="1">
      <alignment horizontal="center" vertical="center"/>
      <protection locked="0"/>
    </xf>
    <xf numFmtId="164" fontId="7" fillId="3" borderId="15" xfId="0" applyFont="1" applyFill="1" applyBorder="1" applyAlignment="1">
      <alignment vertical="center" wrapText="1" readingOrder="1"/>
    </xf>
    <xf numFmtId="164" fontId="8" fillId="3" borderId="16" xfId="0" applyFont="1" applyFill="1" applyBorder="1" applyAlignment="1">
      <alignment vertical="center"/>
    </xf>
    <xf numFmtId="164" fontId="7" fillId="3" borderId="15" xfId="0" applyFont="1" applyFill="1" applyBorder="1" applyAlignment="1">
      <alignment horizontal="center" vertical="center" wrapText="1" readingOrder="1"/>
    </xf>
    <xf numFmtId="164" fontId="7" fillId="3" borderId="15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3" borderId="16" xfId="0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7" fillId="3" borderId="13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horizontal="center" vertical="center"/>
    </xf>
    <xf numFmtId="164" fontId="0" fillId="3" borderId="53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4" fillId="2" borderId="24" xfId="0" applyFont="1" applyFill="1" applyBorder="1" applyAlignment="1" applyProtection="1">
      <alignment horizontal="center" vertical="center"/>
      <protection locked="0"/>
    </xf>
    <xf numFmtId="164" fontId="7" fillId="3" borderId="54" xfId="0" applyFont="1" applyFill="1" applyBorder="1" applyAlignment="1">
      <alignment vertical="center"/>
    </xf>
    <xf numFmtId="164" fontId="8" fillId="3" borderId="55" xfId="0" applyFont="1" applyFill="1" applyBorder="1" applyAlignment="1">
      <alignment vertical="center"/>
    </xf>
    <xf numFmtId="164" fontId="7" fillId="3" borderId="3" xfId="0" applyFont="1" applyFill="1" applyBorder="1" applyAlignment="1">
      <alignment horizontal="center" vertical="center"/>
    </xf>
    <xf numFmtId="164" fontId="0" fillId="3" borderId="56" xfId="0" applyFont="1" applyFill="1" applyBorder="1" applyAlignment="1">
      <alignment vertical="center"/>
    </xf>
    <xf numFmtId="164" fontId="0" fillId="3" borderId="55" xfId="0" applyFont="1" applyFill="1" applyBorder="1" applyAlignment="1">
      <alignment vertical="center"/>
    </xf>
    <xf numFmtId="164" fontId="7" fillId="3" borderId="56" xfId="0" applyFont="1" applyFill="1" applyBorder="1" applyAlignment="1">
      <alignment horizontal="center" vertical="center"/>
    </xf>
    <xf numFmtId="164" fontId="7" fillId="3" borderId="55" xfId="0" applyFont="1" applyFill="1" applyBorder="1" applyAlignment="1">
      <alignment horizontal="center" vertical="center"/>
    </xf>
    <xf numFmtId="164" fontId="0" fillId="3" borderId="57" xfId="0" applyFont="1" applyFill="1" applyBorder="1" applyAlignment="1">
      <alignment vertical="center"/>
    </xf>
    <xf numFmtId="164" fontId="4" fillId="2" borderId="58" xfId="0" applyFont="1" applyFill="1" applyBorder="1" applyAlignment="1" applyProtection="1">
      <alignment horizontal="center" vertical="center"/>
      <protection locked="0"/>
    </xf>
    <xf numFmtId="164" fontId="7" fillId="3" borderId="56" xfId="0" applyFont="1" applyFill="1" applyBorder="1" applyAlignment="1">
      <alignment vertical="center"/>
    </xf>
    <xf numFmtId="164" fontId="4" fillId="2" borderId="22" xfId="0" applyFont="1" applyFill="1" applyBorder="1" applyAlignment="1" applyProtection="1">
      <alignment horizontal="center" vertical="center"/>
      <protection locked="0"/>
    </xf>
    <xf numFmtId="164" fontId="7" fillId="3" borderId="59" xfId="0" applyFont="1" applyFill="1" applyBorder="1" applyAlignment="1">
      <alignment vertical="center"/>
    </xf>
    <xf numFmtId="164" fontId="8" fillId="3" borderId="60" xfId="0" applyFont="1" applyFill="1" applyBorder="1" applyAlignment="1">
      <alignment vertical="center"/>
    </xf>
    <xf numFmtId="164" fontId="7" fillId="3" borderId="59" xfId="0" applyFont="1" applyFill="1" applyBorder="1" applyAlignment="1">
      <alignment horizontal="center" vertical="center"/>
    </xf>
    <xf numFmtId="164" fontId="7" fillId="3" borderId="61" xfId="0" applyFont="1" applyFill="1" applyBorder="1" applyAlignment="1">
      <alignment horizontal="center" vertical="center"/>
    </xf>
    <xf numFmtId="164" fontId="0" fillId="3" borderId="62" xfId="0" applyFont="1" applyFill="1" applyBorder="1" applyAlignment="1">
      <alignment vertical="center"/>
    </xf>
    <xf numFmtId="164" fontId="0" fillId="3" borderId="46" xfId="0" applyFont="1" applyFill="1" applyBorder="1" applyAlignment="1">
      <alignment vertical="center"/>
    </xf>
    <xf numFmtId="164" fontId="0" fillId="3" borderId="45" xfId="0" applyNumberFormat="1" applyFont="1" applyFill="1" applyBorder="1" applyAlignment="1">
      <alignment vertical="center"/>
    </xf>
    <xf numFmtId="164" fontId="0" fillId="3" borderId="60" xfId="0" applyFont="1" applyFill="1" applyBorder="1" applyAlignment="1">
      <alignment vertical="center"/>
    </xf>
    <xf numFmtId="164" fontId="7" fillId="3" borderId="62" xfId="0" applyFont="1" applyFill="1" applyBorder="1" applyAlignment="1">
      <alignment horizontal="center" vertical="center"/>
    </xf>
    <xf numFmtId="164" fontId="7" fillId="3" borderId="60" xfId="0" applyFont="1" applyFill="1" applyBorder="1" applyAlignment="1">
      <alignment horizontal="center" vertical="center"/>
    </xf>
    <xf numFmtId="164" fontId="0" fillId="3" borderId="63" xfId="0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1" xfId="0" applyFill="1" applyBorder="1" applyAlignment="1" applyProtection="1">
      <alignment horizontal="center" vertical="center"/>
      <protection locked="0"/>
    </xf>
    <xf numFmtId="166" fontId="0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0" fillId="3" borderId="40" xfId="0" applyFont="1" applyFill="1" applyBorder="1" applyAlignment="1" applyProtection="1">
      <alignment horizontal="center" vertical="center"/>
      <protection locked="0"/>
    </xf>
    <xf numFmtId="164" fontId="4" fillId="3" borderId="36" xfId="0" applyFont="1" applyFill="1" applyBorder="1" applyAlignment="1" applyProtection="1">
      <alignment horizontal="center" vertical="center"/>
      <protection locked="0"/>
    </xf>
    <xf numFmtId="164" fontId="4" fillId="3" borderId="37" xfId="0" applyFont="1" applyFill="1" applyBorder="1" applyAlignment="1">
      <alignment horizontal="center" vertical="center"/>
    </xf>
    <xf numFmtId="164" fontId="4" fillId="3" borderId="38" xfId="0" applyFont="1" applyFill="1" applyBorder="1" applyAlignment="1" applyProtection="1">
      <alignment horizontal="center" vertical="center"/>
      <protection locked="0"/>
    </xf>
    <xf numFmtId="164" fontId="0" fillId="3" borderId="41" xfId="0" applyFont="1" applyFill="1" applyBorder="1" applyAlignment="1" applyProtection="1">
      <alignment horizontal="center" vertical="center"/>
      <protection locked="0"/>
    </xf>
    <xf numFmtId="164" fontId="0" fillId="3" borderId="42" xfId="0" applyFont="1" applyFill="1" applyBorder="1" applyAlignment="1">
      <alignment horizontal="center" vertical="center"/>
    </xf>
    <xf numFmtId="164" fontId="0" fillId="6" borderId="25" xfId="0" applyFont="1" applyFill="1" applyBorder="1" applyAlignment="1">
      <alignment horizontal="center" vertical="center"/>
    </xf>
    <xf numFmtId="164" fontId="0" fillId="6" borderId="26" xfId="0" applyFont="1" applyFill="1" applyBorder="1" applyAlignment="1" applyProtection="1">
      <alignment horizontal="center" vertical="center"/>
      <protection locked="0"/>
    </xf>
    <xf numFmtId="164" fontId="4" fillId="6" borderId="27" xfId="0" applyFont="1" applyFill="1" applyBorder="1" applyAlignment="1" applyProtection="1">
      <alignment horizontal="center" vertical="center"/>
      <protection locked="0"/>
    </xf>
    <xf numFmtId="164" fontId="4" fillId="6" borderId="28" xfId="0" applyFont="1" applyFill="1" applyBorder="1" applyAlignment="1">
      <alignment horizontal="center" vertical="center"/>
    </xf>
    <xf numFmtId="164" fontId="4" fillId="6" borderId="29" xfId="0" applyFont="1" applyFill="1" applyBorder="1" applyAlignment="1" applyProtection="1">
      <alignment horizontal="center" vertical="center"/>
      <protection locked="0"/>
    </xf>
    <xf numFmtId="164" fontId="0" fillId="6" borderId="30" xfId="0" applyFont="1" applyFill="1" applyBorder="1" applyAlignment="1" applyProtection="1">
      <alignment horizontal="center" vertical="center"/>
      <protection locked="0"/>
    </xf>
    <xf numFmtId="164" fontId="0" fillId="6" borderId="11" xfId="0" applyFont="1" applyFill="1" applyBorder="1" applyAlignment="1">
      <alignment horizontal="center" vertical="center"/>
    </xf>
    <xf numFmtId="164" fontId="0" fillId="6" borderId="39" xfId="0" applyFont="1" applyFill="1" applyBorder="1" applyAlignment="1">
      <alignment horizontal="center" vertical="center"/>
    </xf>
    <xf numFmtId="164" fontId="0" fillId="6" borderId="40" xfId="0" applyFont="1" applyFill="1" applyBorder="1" applyAlignment="1" applyProtection="1">
      <alignment horizontal="center" vertical="center"/>
      <protection locked="0"/>
    </xf>
    <xf numFmtId="164" fontId="4" fillId="6" borderId="36" xfId="0" applyFont="1" applyFill="1" applyBorder="1" applyAlignment="1" applyProtection="1">
      <alignment horizontal="center" vertical="center"/>
      <protection locked="0"/>
    </xf>
    <xf numFmtId="164" fontId="4" fillId="6" borderId="37" xfId="0" applyFont="1" applyFill="1" applyBorder="1" applyAlignment="1">
      <alignment horizontal="center" vertical="center"/>
    </xf>
    <xf numFmtId="164" fontId="4" fillId="6" borderId="38" xfId="0" applyFont="1" applyFill="1" applyBorder="1" applyAlignment="1" applyProtection="1">
      <alignment horizontal="center" vertical="center"/>
      <protection locked="0"/>
    </xf>
    <xf numFmtId="164" fontId="0" fillId="6" borderId="41" xfId="0" applyFont="1" applyFill="1" applyBorder="1" applyAlignment="1" applyProtection="1">
      <alignment horizontal="center" vertical="center"/>
      <protection locked="0"/>
    </xf>
    <xf numFmtId="164" fontId="0" fillId="6" borderId="42" xfId="0" applyFont="1" applyFill="1" applyBorder="1" applyAlignment="1">
      <alignment horizontal="center" vertical="center"/>
    </xf>
    <xf numFmtId="164" fontId="0" fillId="6" borderId="32" xfId="0" applyFont="1" applyFill="1" applyBorder="1" applyAlignment="1">
      <alignment horizontal="center" vertical="center"/>
    </xf>
    <xf numFmtId="164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6" xfId="0" applyFont="1" applyFill="1" applyBorder="1" applyAlignment="1" applyProtection="1">
      <alignment horizontal="center" vertical="center"/>
      <protection locked="0"/>
    </xf>
    <xf numFmtId="164" fontId="0" fillId="6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workbookViewId="0" topLeftCell="A7">
      <selection activeCell="AH20" sqref="AH20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5" width="2.7109375" style="0" customWidth="1"/>
    <col min="16" max="17" width="4.1406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2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9"/>
      <c r="P3" s="9"/>
      <c r="Q3" s="9"/>
      <c r="R3" s="10" t="s">
        <v>4</v>
      </c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4" ht="15" customHeight="1">
      <c r="A4" s="6"/>
      <c r="B4" s="12" t="s">
        <v>5</v>
      </c>
      <c r="C4" s="13"/>
      <c r="D4" s="14"/>
      <c r="E4" s="13"/>
      <c r="F4" s="14"/>
      <c r="G4" s="15"/>
      <c r="H4" s="6"/>
      <c r="I4" s="6"/>
      <c r="J4" s="6"/>
      <c r="K4" s="6"/>
      <c r="L4" s="6"/>
      <c r="M4" s="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B4" s="5"/>
    </row>
    <row r="5" spans="1:54" ht="15" customHeight="1">
      <c r="A5" s="6"/>
      <c r="B5" s="12" t="s">
        <v>6</v>
      </c>
      <c r="C5" s="13"/>
      <c r="D5" s="14"/>
      <c r="E5" s="13"/>
      <c r="F5" s="14"/>
      <c r="G5" s="15"/>
      <c r="H5" s="6"/>
      <c r="I5" s="6"/>
      <c r="J5" s="6"/>
      <c r="K5" s="6"/>
      <c r="L5" s="6"/>
      <c r="M5" s="6"/>
      <c r="N5" s="16"/>
      <c r="O5" s="17"/>
      <c r="P5" s="17"/>
      <c r="Q5" s="19">
        <v>0</v>
      </c>
      <c r="R5" s="20">
        <v>3</v>
      </c>
      <c r="S5" s="21">
        <v>0</v>
      </c>
      <c r="T5" s="21" t="s">
        <v>7</v>
      </c>
      <c r="U5" s="22">
        <v>2</v>
      </c>
      <c r="V5" s="23">
        <v>12</v>
      </c>
      <c r="W5" s="24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5"/>
    </row>
    <row r="6" spans="1:62" ht="15" customHeight="1">
      <c r="A6" s="6"/>
      <c r="B6" s="12" t="s">
        <v>8</v>
      </c>
      <c r="C6" s="13"/>
      <c r="D6" s="14"/>
      <c r="E6" s="13"/>
      <c r="F6" s="14"/>
      <c r="G6" s="15"/>
      <c r="H6" s="6"/>
      <c r="I6" s="6"/>
      <c r="J6" s="6"/>
      <c r="K6" s="6"/>
      <c r="L6" s="6"/>
      <c r="M6" s="6"/>
      <c r="N6" s="16"/>
      <c r="O6" s="17"/>
      <c r="P6" s="17"/>
      <c r="Q6" s="25"/>
      <c r="R6" s="25"/>
      <c r="S6" s="26" t="s">
        <v>9</v>
      </c>
      <c r="T6" s="26"/>
      <c r="U6" s="26"/>
      <c r="V6" s="26"/>
      <c r="W6" s="26"/>
      <c r="X6" s="26"/>
      <c r="Y6" s="26"/>
      <c r="Z6" s="26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D6" s="5"/>
      <c r="BE6" s="5"/>
      <c r="BF6" s="5"/>
      <c r="BG6" s="5"/>
      <c r="BH6" s="5"/>
      <c r="BI6" s="5"/>
      <c r="BJ6" s="5"/>
    </row>
    <row r="7" spans="1:62" ht="15" customHeight="1">
      <c r="A7" s="6"/>
      <c r="B7" s="12" t="s">
        <v>10</v>
      </c>
      <c r="C7" s="13"/>
      <c r="D7" s="14"/>
      <c r="E7" s="13"/>
      <c r="F7" s="14"/>
      <c r="G7" s="15"/>
      <c r="H7" s="6"/>
      <c r="I7" s="6"/>
      <c r="J7" s="6"/>
      <c r="K7" s="6"/>
      <c r="L7" s="6"/>
      <c r="M7" s="6"/>
      <c r="N7" s="16"/>
      <c r="O7" s="17"/>
      <c r="P7" s="17"/>
      <c r="Q7" s="16"/>
      <c r="R7" s="27" t="s">
        <v>11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C7" s="5"/>
      <c r="BD7" s="5"/>
      <c r="BI7" s="5"/>
      <c r="BJ7" s="5"/>
    </row>
    <row r="8" spans="1:62" ht="15" customHeight="1">
      <c r="A8" s="6"/>
      <c r="B8" s="12" t="s">
        <v>12</v>
      </c>
      <c r="C8" s="13"/>
      <c r="D8" s="14"/>
      <c r="E8" s="13"/>
      <c r="F8" s="14"/>
      <c r="G8" s="15"/>
      <c r="H8" s="6"/>
      <c r="I8" s="6"/>
      <c r="J8" s="6"/>
      <c r="K8" s="6"/>
      <c r="L8" s="6"/>
      <c r="M8" s="6"/>
      <c r="N8" s="16"/>
      <c r="O8" s="17"/>
      <c r="P8" s="17"/>
      <c r="Q8" s="27" t="s">
        <v>13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C8" s="5"/>
      <c r="BD8" s="5"/>
      <c r="BI8" s="5"/>
      <c r="BJ8" s="5"/>
    </row>
    <row r="9" spans="1:62" ht="15" customHeight="1">
      <c r="A9" s="6"/>
      <c r="B9" s="12" t="s">
        <v>14</v>
      </c>
      <c r="C9" s="13"/>
      <c r="D9" s="14"/>
      <c r="E9" s="13"/>
      <c r="F9" s="14"/>
      <c r="G9" s="15"/>
      <c r="H9" s="6"/>
      <c r="I9" s="6"/>
      <c r="J9" s="6"/>
      <c r="K9" s="6"/>
      <c r="L9" s="6"/>
      <c r="M9" s="6"/>
      <c r="N9" s="28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C9" s="5"/>
      <c r="BD9" s="5"/>
      <c r="BI9" s="5"/>
      <c r="BJ9" s="5"/>
    </row>
    <row r="10" spans="1:61" ht="15" customHeight="1">
      <c r="A10" s="6"/>
      <c r="B10" s="12" t="s">
        <v>15</v>
      </c>
      <c r="C10" s="13"/>
      <c r="D10" s="14"/>
      <c r="E10" s="13"/>
      <c r="F10" s="14"/>
      <c r="G10" s="15"/>
      <c r="H10" s="6"/>
      <c r="I10" s="6"/>
      <c r="J10" s="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B10" s="5"/>
      <c r="BI10" s="5"/>
    </row>
    <row r="11" spans="1:61" ht="15" customHeight="1">
      <c r="A11" s="6"/>
      <c r="C11" s="32"/>
      <c r="D11" s="6"/>
      <c r="E11" s="6"/>
      <c r="F11" s="6"/>
      <c r="G11" s="32"/>
      <c r="H11" s="6"/>
      <c r="I11" s="6"/>
      <c r="J11" s="6"/>
      <c r="K11" s="4"/>
      <c r="L11" s="4"/>
      <c r="M11" s="4"/>
      <c r="N11" s="7"/>
      <c r="O11" s="7"/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B11" s="5"/>
      <c r="BI11" s="5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5" ht="19.5" customHeight="1">
      <c r="B13" s="34" t="s">
        <v>16</v>
      </c>
      <c r="C13" s="35">
        <f>IF(C14="","",1)</f>
        <v>1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9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G13" s="6"/>
      <c r="BH13" s="41"/>
      <c r="BI13" s="42"/>
      <c r="BJ13" s="6"/>
      <c r="BK13" s="6"/>
      <c r="BL13" s="6"/>
      <c r="BM13" s="6"/>
    </row>
    <row r="14" spans="2:79" s="43" customFormat="1" ht="19.5" customHeight="1">
      <c r="B14" s="44" t="str">
        <f>IF($B4="","",$B4)</f>
        <v>TJ Baník Havířov</v>
      </c>
      <c r="C14" s="45" t="str">
        <f>IF($B4="","",$B4)</f>
        <v>TJ Baník Havířov</v>
      </c>
      <c r="D14" s="45"/>
      <c r="E14" s="45"/>
      <c r="F14" s="45"/>
      <c r="G14" s="45"/>
      <c r="H14" s="45"/>
      <c r="I14" s="45"/>
      <c r="J14" s="35">
        <f>IF(J15="","",2)</f>
        <v>2</v>
      </c>
      <c r="K14" s="35"/>
      <c r="L14" s="35"/>
      <c r="M14" s="35"/>
      <c r="N14" s="35"/>
      <c r="O14" s="35"/>
      <c r="P14" s="35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8"/>
      <c r="BG14" s="6"/>
      <c r="BH14" s="41"/>
      <c r="BI14" s="42"/>
      <c r="BJ14" s="6"/>
      <c r="BK14" s="6"/>
      <c r="BL14" s="6"/>
      <c r="BM14" s="6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s="43" customFormat="1" ht="19.5" customHeight="1">
      <c r="B15" s="49" t="str">
        <f>IF($B5="","",$B5)</f>
        <v>TJ Karate Č.Budějovice</v>
      </c>
      <c r="C15" s="50">
        <v>2</v>
      </c>
      <c r="D15" s="51">
        <v>5</v>
      </c>
      <c r="E15" s="52">
        <v>2</v>
      </c>
      <c r="F15" s="53" t="s">
        <v>7</v>
      </c>
      <c r="G15" s="54">
        <v>0</v>
      </c>
      <c r="H15" s="55">
        <v>1</v>
      </c>
      <c r="I15" s="56">
        <v>0</v>
      </c>
      <c r="J15" s="45" t="str">
        <f>IF($B5="","",$B5)</f>
        <v>TJ Karate Č.Budějovice</v>
      </c>
      <c r="K15" s="45"/>
      <c r="L15" s="45"/>
      <c r="M15" s="45"/>
      <c r="N15" s="45"/>
      <c r="O15" s="45"/>
      <c r="P15" s="45"/>
      <c r="Q15" s="35">
        <f>IF(Q16="","",3)</f>
        <v>3</v>
      </c>
      <c r="R15" s="35"/>
      <c r="S15" s="35"/>
      <c r="T15" s="35"/>
      <c r="U15" s="35"/>
      <c r="V15" s="35"/>
      <c r="W15" s="35"/>
      <c r="X15" s="57"/>
      <c r="Y15" s="57"/>
      <c r="Z15" s="57"/>
      <c r="AA15" s="57"/>
      <c r="AB15" s="57"/>
      <c r="AC15" s="57"/>
      <c r="AD15" s="5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8"/>
      <c r="AT15" s="58"/>
      <c r="AU15" s="58"/>
      <c r="AV15" s="58"/>
      <c r="AW15" s="58"/>
      <c r="AX15" s="58"/>
      <c r="AY15" s="58"/>
      <c r="AZ15" s="48"/>
      <c r="BG15" s="6"/>
      <c r="BH15" s="41"/>
      <c r="BI15" s="41"/>
      <c r="BJ15" s="6"/>
      <c r="BK15" s="6"/>
      <c r="BL15" s="6"/>
      <c r="BM15" s="6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s="43" customFormat="1" ht="19.5" customHeight="1">
      <c r="B16" s="49" t="str">
        <f>IF($B6="","",$B6)</f>
        <v>Kamura Ústí n.L.</v>
      </c>
      <c r="C16" s="59">
        <v>0</v>
      </c>
      <c r="D16" s="60">
        <v>0</v>
      </c>
      <c r="E16" s="61">
        <v>0</v>
      </c>
      <c r="F16" s="62" t="s">
        <v>7</v>
      </c>
      <c r="G16" s="63">
        <v>2</v>
      </c>
      <c r="H16" s="64">
        <v>3</v>
      </c>
      <c r="I16" s="65">
        <v>2</v>
      </c>
      <c r="J16" s="59">
        <v>0</v>
      </c>
      <c r="K16" s="60">
        <v>0</v>
      </c>
      <c r="L16" s="66">
        <v>0</v>
      </c>
      <c r="M16" s="67" t="s">
        <v>7</v>
      </c>
      <c r="N16" s="68">
        <v>2</v>
      </c>
      <c r="O16" s="64">
        <v>5</v>
      </c>
      <c r="P16" s="65">
        <v>2</v>
      </c>
      <c r="Q16" s="45" t="str">
        <f>IF($B6="","",$B6)</f>
        <v>Kamura Ústí n.L.</v>
      </c>
      <c r="R16" s="45"/>
      <c r="S16" s="45"/>
      <c r="T16" s="45"/>
      <c r="U16" s="45"/>
      <c r="V16" s="45"/>
      <c r="W16" s="45"/>
      <c r="X16" s="35">
        <f>IF(X17="","",4)</f>
        <v>4</v>
      </c>
      <c r="Y16" s="35"/>
      <c r="Z16" s="35"/>
      <c r="AA16" s="35"/>
      <c r="AB16" s="35"/>
      <c r="AC16" s="35"/>
      <c r="AD16" s="35"/>
      <c r="AE16" s="57"/>
      <c r="AF16" s="57"/>
      <c r="AG16" s="57"/>
      <c r="AH16" s="57"/>
      <c r="AI16" s="57"/>
      <c r="AJ16" s="57"/>
      <c r="AK16" s="57"/>
      <c r="AL16" s="47"/>
      <c r="AM16" s="47"/>
      <c r="AN16" s="47"/>
      <c r="AO16" s="47"/>
      <c r="AP16" s="47"/>
      <c r="AQ16" s="47"/>
      <c r="AR16" s="47"/>
      <c r="AS16" s="58"/>
      <c r="AT16" s="58"/>
      <c r="AU16" s="58"/>
      <c r="AV16" s="58"/>
      <c r="AW16" s="58"/>
      <c r="AX16" s="58"/>
      <c r="AY16" s="58"/>
      <c r="AZ16" s="48"/>
      <c r="BG16" s="6"/>
      <c r="BH16" s="41"/>
      <c r="BI16" s="42"/>
      <c r="BJ16" s="6"/>
      <c r="BK16" s="6"/>
      <c r="BL16" s="6"/>
      <c r="BM16" s="6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43" customFormat="1" ht="19.5" customHeight="1">
      <c r="B17" s="49" t="str">
        <f>IF($B7="","",$B7)</f>
        <v>SK Karate Spartak HK</v>
      </c>
      <c r="C17" s="69"/>
      <c r="D17" s="70"/>
      <c r="E17" s="71"/>
      <c r="F17" s="72" t="s">
        <v>7</v>
      </c>
      <c r="G17" s="73"/>
      <c r="H17" s="74"/>
      <c r="I17" s="75"/>
      <c r="J17" s="76">
        <v>0</v>
      </c>
      <c r="K17" s="77">
        <v>7</v>
      </c>
      <c r="L17" s="66">
        <v>1</v>
      </c>
      <c r="M17" s="67" t="s">
        <v>7</v>
      </c>
      <c r="N17" s="68">
        <v>2</v>
      </c>
      <c r="O17" s="78">
        <v>7</v>
      </c>
      <c r="P17" s="79">
        <v>2</v>
      </c>
      <c r="Q17" s="80"/>
      <c r="R17" s="81"/>
      <c r="S17" s="71"/>
      <c r="T17" s="72" t="s">
        <v>7</v>
      </c>
      <c r="U17" s="73"/>
      <c r="V17" s="82"/>
      <c r="W17" s="83"/>
      <c r="X17" s="45" t="str">
        <f>IF($B7="","",$B7)</f>
        <v>SK Karate Spartak HK</v>
      </c>
      <c r="Y17" s="45"/>
      <c r="Z17" s="45"/>
      <c r="AA17" s="45"/>
      <c r="AB17" s="45"/>
      <c r="AC17" s="45"/>
      <c r="AD17" s="45"/>
      <c r="AE17" s="35">
        <f>IF(AE18="","",5)</f>
        <v>5</v>
      </c>
      <c r="AF17" s="35"/>
      <c r="AG17" s="35"/>
      <c r="AH17" s="35"/>
      <c r="AI17" s="35"/>
      <c r="AJ17" s="35"/>
      <c r="AK17" s="35"/>
      <c r="AL17" s="46"/>
      <c r="AM17" s="46"/>
      <c r="AN17" s="46"/>
      <c r="AO17" s="46"/>
      <c r="AP17" s="46"/>
      <c r="AQ17" s="46"/>
      <c r="AR17" s="46"/>
      <c r="AS17" s="84"/>
      <c r="AT17" s="84"/>
      <c r="AU17" s="84"/>
      <c r="AV17" s="84"/>
      <c r="AW17" s="84"/>
      <c r="AX17" s="84"/>
      <c r="AY17" s="84"/>
      <c r="AZ17" s="48"/>
      <c r="BG17" s="6"/>
      <c r="BH17" s="41"/>
      <c r="BI17" s="42"/>
      <c r="BJ17" s="6"/>
      <c r="BK17" s="6"/>
      <c r="BL17" s="6"/>
      <c r="BM17" s="6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43" customFormat="1" ht="19.5" customHeight="1">
      <c r="B18" s="49" t="str">
        <f>IF($B8="","",$B8)</f>
        <v>TJ Karate Praha</v>
      </c>
      <c r="C18" s="76">
        <v>0</v>
      </c>
      <c r="D18" s="77">
        <v>0</v>
      </c>
      <c r="E18" s="66">
        <v>0</v>
      </c>
      <c r="F18" s="67" t="s">
        <v>7</v>
      </c>
      <c r="G18" s="68">
        <v>2</v>
      </c>
      <c r="H18" s="78">
        <v>16</v>
      </c>
      <c r="I18" s="79">
        <v>2</v>
      </c>
      <c r="J18" s="69"/>
      <c r="K18" s="70"/>
      <c r="L18" s="71"/>
      <c r="M18" s="72" t="s">
        <v>7</v>
      </c>
      <c r="N18" s="73"/>
      <c r="O18" s="74"/>
      <c r="P18" s="75"/>
      <c r="Q18" s="76">
        <v>0</v>
      </c>
      <c r="R18" s="77">
        <v>0</v>
      </c>
      <c r="S18" s="66">
        <v>0</v>
      </c>
      <c r="T18" s="67" t="s">
        <v>7</v>
      </c>
      <c r="U18" s="68">
        <v>2</v>
      </c>
      <c r="V18" s="78">
        <v>16</v>
      </c>
      <c r="W18" s="79">
        <v>2</v>
      </c>
      <c r="X18" s="59">
        <v>0</v>
      </c>
      <c r="Y18" s="60">
        <v>0</v>
      </c>
      <c r="Z18" s="66">
        <v>0</v>
      </c>
      <c r="AA18" s="67" t="s">
        <v>7</v>
      </c>
      <c r="AB18" s="68">
        <v>2</v>
      </c>
      <c r="AC18" s="64">
        <v>16</v>
      </c>
      <c r="AD18" s="65">
        <v>2</v>
      </c>
      <c r="AE18" s="45" t="str">
        <f>IF($B8="","",$B8)</f>
        <v>TJ Karate Praha</v>
      </c>
      <c r="AF18" s="45"/>
      <c r="AG18" s="45"/>
      <c r="AH18" s="45"/>
      <c r="AI18" s="45"/>
      <c r="AJ18" s="45"/>
      <c r="AK18" s="45"/>
      <c r="AL18" s="35">
        <f>IF(AL19="","",6)</f>
        <v>6</v>
      </c>
      <c r="AM18" s="35"/>
      <c r="AN18" s="35"/>
      <c r="AO18" s="35"/>
      <c r="AP18" s="35"/>
      <c r="AQ18" s="35"/>
      <c r="AR18" s="35"/>
      <c r="AS18" s="85"/>
      <c r="AT18" s="85"/>
      <c r="AU18" s="85"/>
      <c r="AV18" s="85"/>
      <c r="AW18" s="85"/>
      <c r="AX18" s="85"/>
      <c r="AY18" s="85"/>
      <c r="AZ18" s="48"/>
      <c r="BG18" s="6"/>
      <c r="BH18" s="41"/>
      <c r="BI18" s="42"/>
      <c r="BJ18" s="6"/>
      <c r="BK18" s="6"/>
      <c r="BL18" s="6"/>
      <c r="BM18" s="6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s="43" customFormat="1" ht="19.5" customHeight="1">
      <c r="B19" s="49" t="str">
        <f>IF($B9="","",$B9)</f>
        <v>SK KESL RYU Praha</v>
      </c>
      <c r="C19" s="76">
        <v>0</v>
      </c>
      <c r="D19" s="77">
        <v>1</v>
      </c>
      <c r="E19" s="66">
        <v>0</v>
      </c>
      <c r="F19" s="67" t="s">
        <v>7</v>
      </c>
      <c r="G19" s="68">
        <v>2</v>
      </c>
      <c r="H19" s="78">
        <v>12</v>
      </c>
      <c r="I19" s="79">
        <v>2</v>
      </c>
      <c r="J19" s="69"/>
      <c r="K19" s="70"/>
      <c r="L19" s="71"/>
      <c r="M19" s="72" t="s">
        <v>7</v>
      </c>
      <c r="N19" s="73"/>
      <c r="O19" s="74"/>
      <c r="P19" s="75"/>
      <c r="Q19" s="76">
        <v>2</v>
      </c>
      <c r="R19" s="77">
        <v>3</v>
      </c>
      <c r="S19" s="66">
        <v>2</v>
      </c>
      <c r="T19" s="67" t="s">
        <v>7</v>
      </c>
      <c r="U19" s="68">
        <v>1</v>
      </c>
      <c r="V19" s="78">
        <v>8</v>
      </c>
      <c r="W19" s="79">
        <v>0</v>
      </c>
      <c r="X19" s="76">
        <v>0</v>
      </c>
      <c r="Y19" s="77">
        <v>1</v>
      </c>
      <c r="Z19" s="66">
        <v>0</v>
      </c>
      <c r="AA19" s="67" t="s">
        <v>7</v>
      </c>
      <c r="AB19" s="68">
        <v>2</v>
      </c>
      <c r="AC19" s="78">
        <v>10</v>
      </c>
      <c r="AD19" s="79">
        <v>2</v>
      </c>
      <c r="AE19" s="80"/>
      <c r="AF19" s="81"/>
      <c r="AG19" s="71"/>
      <c r="AH19" s="72" t="s">
        <v>7</v>
      </c>
      <c r="AI19" s="73"/>
      <c r="AJ19" s="82"/>
      <c r="AK19" s="83"/>
      <c r="AL19" s="45" t="str">
        <f>IF($B9="","",$B9)</f>
        <v>SK KESL RYU Praha</v>
      </c>
      <c r="AM19" s="45"/>
      <c r="AN19" s="45"/>
      <c r="AO19" s="45"/>
      <c r="AP19" s="45"/>
      <c r="AQ19" s="45"/>
      <c r="AR19" s="45"/>
      <c r="AS19" s="35">
        <f>IF(AS20="","",7)</f>
        <v>7</v>
      </c>
      <c r="AT19" s="35"/>
      <c r="AU19" s="35"/>
      <c r="AV19" s="35"/>
      <c r="AW19" s="35"/>
      <c r="AX19" s="35"/>
      <c r="AY19" s="35"/>
      <c r="AZ19" s="86"/>
      <c r="BG19" s="6"/>
      <c r="BH19" s="41"/>
      <c r="BI19" s="42"/>
      <c r="BJ19" s="6"/>
      <c r="BK19" s="6"/>
      <c r="BL19" s="6"/>
      <c r="BM19" s="6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s="43" customFormat="1" ht="19.5" customHeight="1">
      <c r="B20" s="87" t="str">
        <f>IF($B10="","",$B10)</f>
        <v>Sport Union Ústí n.L.</v>
      </c>
      <c r="C20" s="88"/>
      <c r="D20" s="89"/>
      <c r="E20" s="90"/>
      <c r="F20" s="91" t="s">
        <v>7</v>
      </c>
      <c r="G20" s="92"/>
      <c r="H20" s="93"/>
      <c r="I20" s="94"/>
      <c r="J20" s="50">
        <v>0</v>
      </c>
      <c r="K20" s="51">
        <v>0</v>
      </c>
      <c r="L20" s="52">
        <v>0</v>
      </c>
      <c r="M20" s="53" t="s">
        <v>7</v>
      </c>
      <c r="N20" s="54">
        <v>2</v>
      </c>
      <c r="O20" s="55">
        <v>8</v>
      </c>
      <c r="P20" s="56">
        <v>2</v>
      </c>
      <c r="Q20" s="88"/>
      <c r="R20" s="89"/>
      <c r="S20" s="90"/>
      <c r="T20" s="91" t="s">
        <v>7</v>
      </c>
      <c r="U20" s="92"/>
      <c r="V20" s="93"/>
      <c r="W20" s="94"/>
      <c r="X20" s="50">
        <v>0</v>
      </c>
      <c r="Y20" s="51">
        <v>3</v>
      </c>
      <c r="Z20" s="52">
        <v>0</v>
      </c>
      <c r="AA20" s="53" t="s">
        <v>7</v>
      </c>
      <c r="AB20" s="54">
        <v>1</v>
      </c>
      <c r="AC20" s="55">
        <v>4</v>
      </c>
      <c r="AD20" s="56">
        <v>2</v>
      </c>
      <c r="AE20" s="50">
        <v>2</v>
      </c>
      <c r="AF20" s="51">
        <v>16</v>
      </c>
      <c r="AG20" s="52">
        <v>2</v>
      </c>
      <c r="AH20" s="53" t="s">
        <v>7</v>
      </c>
      <c r="AI20" s="54">
        <v>0</v>
      </c>
      <c r="AJ20" s="55">
        <v>0</v>
      </c>
      <c r="AK20" s="56">
        <v>0</v>
      </c>
      <c r="AL20" s="95">
        <v>2</v>
      </c>
      <c r="AM20" s="96">
        <v>10</v>
      </c>
      <c r="AN20" s="52">
        <v>2</v>
      </c>
      <c r="AO20" s="53" t="s">
        <v>7</v>
      </c>
      <c r="AP20" s="54">
        <v>0</v>
      </c>
      <c r="AQ20" s="97">
        <v>0</v>
      </c>
      <c r="AR20" s="98">
        <v>0</v>
      </c>
      <c r="AS20" s="45" t="str">
        <f>IF($B10="","",$B10)</f>
        <v>Sport Union Ústí n.L.</v>
      </c>
      <c r="AT20" s="45"/>
      <c r="AU20" s="45"/>
      <c r="AV20" s="45"/>
      <c r="AW20" s="45"/>
      <c r="AX20" s="45"/>
      <c r="AY20" s="45"/>
      <c r="AZ20"/>
      <c r="BB20"/>
      <c r="BC20"/>
      <c r="BD20"/>
      <c r="BE20"/>
      <c r="BF20"/>
      <c r="BG20" s="6"/>
      <c r="BH20" s="6"/>
      <c r="BI20" s="6"/>
      <c r="BJ20" s="6"/>
      <c r="BK20" s="6"/>
      <c r="BL20" s="6"/>
      <c r="BM20" s="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s="43" customFormat="1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 s="6"/>
      <c r="BH21" s="6"/>
      <c r="BI21" s="6"/>
      <c r="BJ21" s="6"/>
      <c r="BK21" s="6"/>
      <c r="BL21" s="6"/>
      <c r="BM21" s="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s="43" customFormat="1" ht="19.5" customHeight="1">
      <c r="B22" s="99" t="s">
        <v>16</v>
      </c>
      <c r="C22" s="35">
        <f>IF(C23="","",1)</f>
        <v>1</v>
      </c>
      <c r="D22" s="35"/>
      <c r="E22" s="35"/>
      <c r="F22" s="35"/>
      <c r="G22" s="35"/>
      <c r="H22" s="35"/>
      <c r="I22" s="35"/>
      <c r="J22" s="100"/>
      <c r="K22" s="100"/>
      <c r="L22" s="100"/>
      <c r="M22" s="100"/>
      <c r="N22" s="100"/>
      <c r="O22" s="100"/>
      <c r="P22" s="10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17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/>
      <c r="BB22"/>
      <c r="BC22"/>
      <c r="BD22"/>
      <c r="BE22"/>
      <c r="BF22"/>
      <c r="BG22" s="6"/>
      <c r="BH22" s="6"/>
      <c r="BI22" s="6"/>
      <c r="BJ22" s="6"/>
      <c r="BK22" s="6"/>
      <c r="BL22" s="6"/>
      <c r="BM22" s="6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s="43" customFormat="1" ht="19.5" customHeight="1">
      <c r="B23" s="101" t="str">
        <f>B4</f>
        <v>TJ Baník Havířov</v>
      </c>
      <c r="C23" s="45" t="str">
        <f>B23</f>
        <v>TJ Baník Havířov</v>
      </c>
      <c r="D23" s="45"/>
      <c r="E23" s="45"/>
      <c r="F23" s="45"/>
      <c r="G23" s="45"/>
      <c r="H23" s="45"/>
      <c r="I23" s="45"/>
      <c r="J23" s="35">
        <f>IF(J24="","",2)</f>
        <v>2</v>
      </c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7"/>
      <c r="V23" s="57"/>
      <c r="W23" s="57"/>
      <c r="X23" s="47"/>
      <c r="Y23" s="47"/>
      <c r="Z23" s="47"/>
      <c r="AA23" s="47"/>
      <c r="AB23" s="47"/>
      <c r="AC23" s="47"/>
      <c r="AD23" s="47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s="43" customFormat="1" ht="19.5" customHeight="1">
      <c r="B24" s="49" t="str">
        <f>B5</f>
        <v>TJ Karate Č.Budějovice</v>
      </c>
      <c r="C24" s="88"/>
      <c r="D24" s="89"/>
      <c r="E24" s="90"/>
      <c r="F24" s="91" t="s">
        <v>7</v>
      </c>
      <c r="G24" s="92"/>
      <c r="H24" s="93"/>
      <c r="I24" s="94"/>
      <c r="J24" s="45" t="str">
        <f>B24</f>
        <v>TJ Karate Č.Budějovice</v>
      </c>
      <c r="K24" s="45"/>
      <c r="L24" s="45"/>
      <c r="M24" s="45"/>
      <c r="N24" s="45"/>
      <c r="O24" s="45"/>
      <c r="P24" s="45"/>
      <c r="Q24" s="35">
        <f>IF(Q25="","",3)</f>
        <v>3</v>
      </c>
      <c r="R24" s="35"/>
      <c r="S24" s="35"/>
      <c r="T24" s="35"/>
      <c r="U24" s="35"/>
      <c r="V24" s="35"/>
      <c r="W24" s="35"/>
      <c r="X24" s="57"/>
      <c r="Y24" s="57"/>
      <c r="Z24" s="57"/>
      <c r="AA24" s="57"/>
      <c r="AB24" s="57"/>
      <c r="AC24" s="57"/>
      <c r="AD24" s="5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8"/>
      <c r="AT24" s="58"/>
      <c r="AU24" s="58"/>
      <c r="AV24" s="58"/>
      <c r="AW24" s="58"/>
      <c r="AX24" s="58"/>
      <c r="AY24" s="58"/>
      <c r="AZ24"/>
      <c r="BD24" s="102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51" ht="19.5" customHeight="1">
      <c r="B25" s="49" t="str">
        <f>B6</f>
        <v>Kamura Ústí n.L.</v>
      </c>
      <c r="C25" s="80"/>
      <c r="D25" s="81"/>
      <c r="E25" s="103"/>
      <c r="F25" s="104" t="s">
        <v>7</v>
      </c>
      <c r="G25" s="105"/>
      <c r="H25" s="82"/>
      <c r="I25" s="75"/>
      <c r="J25" s="80"/>
      <c r="K25" s="81"/>
      <c r="L25" s="71"/>
      <c r="M25" s="72" t="s">
        <v>7</v>
      </c>
      <c r="N25" s="73"/>
      <c r="O25" s="82"/>
      <c r="P25" s="83"/>
      <c r="Q25" s="45" t="str">
        <f>B25</f>
        <v>Kamura Ústí n.L.</v>
      </c>
      <c r="R25" s="45"/>
      <c r="S25" s="45"/>
      <c r="T25" s="45"/>
      <c r="U25" s="45"/>
      <c r="V25" s="45"/>
      <c r="W25" s="45"/>
      <c r="X25" s="35">
        <f>IF(X26="","",4)</f>
        <v>4</v>
      </c>
      <c r="Y25" s="35"/>
      <c r="Z25" s="35"/>
      <c r="AA25" s="35"/>
      <c r="AB25" s="35"/>
      <c r="AC25" s="35"/>
      <c r="AD25" s="35"/>
      <c r="AE25" s="57"/>
      <c r="AF25" s="57"/>
      <c r="AG25" s="57"/>
      <c r="AH25" s="57"/>
      <c r="AI25" s="57"/>
      <c r="AJ25" s="57"/>
      <c r="AK25" s="57"/>
      <c r="AL25" s="47"/>
      <c r="AM25" s="47"/>
      <c r="AN25" s="47"/>
      <c r="AO25" s="47"/>
      <c r="AP25" s="47"/>
      <c r="AQ25" s="47"/>
      <c r="AR25" s="47"/>
      <c r="AS25" s="58"/>
      <c r="AT25" s="58"/>
      <c r="AU25" s="58"/>
      <c r="AV25" s="58"/>
      <c r="AW25" s="58"/>
      <c r="AX25" s="58"/>
      <c r="AY25" s="58"/>
    </row>
    <row r="26" spans="2:51" ht="19.5" customHeight="1">
      <c r="B26" s="49" t="str">
        <f>B7</f>
        <v>SK Karate Spartak HK</v>
      </c>
      <c r="C26" s="69"/>
      <c r="D26" s="70"/>
      <c r="E26" s="71"/>
      <c r="F26" s="72" t="s">
        <v>7</v>
      </c>
      <c r="G26" s="73"/>
      <c r="H26" s="74"/>
      <c r="I26" s="75"/>
      <c r="J26" s="69"/>
      <c r="K26" s="70"/>
      <c r="L26" s="71"/>
      <c r="M26" s="72" t="s">
        <v>7</v>
      </c>
      <c r="N26" s="73"/>
      <c r="O26" s="74"/>
      <c r="P26" s="75"/>
      <c r="Q26" s="80"/>
      <c r="R26" s="81"/>
      <c r="S26" s="71"/>
      <c r="T26" s="72" t="s">
        <v>7</v>
      </c>
      <c r="U26" s="73"/>
      <c r="V26" s="82"/>
      <c r="W26" s="83"/>
      <c r="X26" s="45" t="str">
        <f>B26</f>
        <v>SK Karate Spartak HK</v>
      </c>
      <c r="Y26" s="45"/>
      <c r="Z26" s="45"/>
      <c r="AA26" s="45"/>
      <c r="AB26" s="45"/>
      <c r="AC26" s="45"/>
      <c r="AD26" s="45"/>
      <c r="AE26" s="35">
        <f>IF(AE27="","",5)</f>
        <v>5</v>
      </c>
      <c r="AF26" s="35"/>
      <c r="AG26" s="35"/>
      <c r="AH26" s="35"/>
      <c r="AI26" s="35"/>
      <c r="AJ26" s="35"/>
      <c r="AK26" s="35"/>
      <c r="AL26" s="57"/>
      <c r="AM26" s="57"/>
      <c r="AN26" s="57"/>
      <c r="AO26" s="57"/>
      <c r="AP26" s="57"/>
      <c r="AQ26" s="57"/>
      <c r="AR26" s="57"/>
      <c r="AS26" s="58"/>
      <c r="AT26" s="58"/>
      <c r="AU26" s="58"/>
      <c r="AV26" s="58"/>
      <c r="AW26" s="58"/>
      <c r="AX26" s="58"/>
      <c r="AY26" s="58"/>
    </row>
    <row r="27" spans="2:52" ht="19.5" customHeight="1">
      <c r="B27" s="49" t="str">
        <f>B8</f>
        <v>TJ Karate Praha</v>
      </c>
      <c r="C27" s="69"/>
      <c r="D27" s="70"/>
      <c r="E27" s="71"/>
      <c r="F27" s="72" t="s">
        <v>7</v>
      </c>
      <c r="G27" s="73"/>
      <c r="H27" s="74"/>
      <c r="I27" s="75"/>
      <c r="J27" s="69"/>
      <c r="K27" s="70"/>
      <c r="L27" s="71"/>
      <c r="M27" s="72" t="s">
        <v>7</v>
      </c>
      <c r="N27" s="73"/>
      <c r="O27" s="74"/>
      <c r="P27" s="75"/>
      <c r="Q27" s="69"/>
      <c r="R27" s="70"/>
      <c r="S27" s="71"/>
      <c r="T27" s="72" t="s">
        <v>7</v>
      </c>
      <c r="U27" s="73"/>
      <c r="V27" s="74"/>
      <c r="W27" s="75"/>
      <c r="X27" s="80"/>
      <c r="Y27" s="81"/>
      <c r="Z27" s="71"/>
      <c r="AA27" s="72" t="s">
        <v>7</v>
      </c>
      <c r="AB27" s="73"/>
      <c r="AC27" s="82"/>
      <c r="AD27" s="83"/>
      <c r="AE27" s="45" t="str">
        <f>B27</f>
        <v>TJ Karate Praha</v>
      </c>
      <c r="AF27" s="45"/>
      <c r="AG27" s="45"/>
      <c r="AH27" s="45"/>
      <c r="AI27" s="45"/>
      <c r="AJ27" s="45"/>
      <c r="AK27" s="45"/>
      <c r="AL27" s="35">
        <f>IF(AL28="","",6)</f>
        <v>6</v>
      </c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  <c r="AW27" s="106"/>
      <c r="AX27" s="106"/>
      <c r="AY27" s="106"/>
      <c r="AZ27" s="86"/>
    </row>
    <row r="28" spans="2:52" ht="19.5" customHeight="1">
      <c r="B28" s="49" t="str">
        <f>B9</f>
        <v>SK KESL RYU Praha</v>
      </c>
      <c r="C28" s="69"/>
      <c r="D28" s="70"/>
      <c r="E28" s="71"/>
      <c r="F28" s="72" t="s">
        <v>7</v>
      </c>
      <c r="G28" s="73"/>
      <c r="H28" s="74"/>
      <c r="I28" s="75"/>
      <c r="J28" s="69"/>
      <c r="K28" s="70"/>
      <c r="L28" s="71"/>
      <c r="M28" s="72" t="s">
        <v>7</v>
      </c>
      <c r="N28" s="73"/>
      <c r="O28" s="74"/>
      <c r="P28" s="75"/>
      <c r="Q28" s="69"/>
      <c r="R28" s="70"/>
      <c r="S28" s="71"/>
      <c r="T28" s="72" t="s">
        <v>7</v>
      </c>
      <c r="U28" s="73"/>
      <c r="V28" s="74"/>
      <c r="W28" s="75"/>
      <c r="X28" s="69"/>
      <c r="Y28" s="70"/>
      <c r="Z28" s="71"/>
      <c r="AA28" s="72" t="s">
        <v>7</v>
      </c>
      <c r="AB28" s="73"/>
      <c r="AC28" s="74"/>
      <c r="AD28" s="75"/>
      <c r="AE28" s="80"/>
      <c r="AF28" s="81"/>
      <c r="AG28" s="71"/>
      <c r="AH28" s="72" t="s">
        <v>7</v>
      </c>
      <c r="AI28" s="73"/>
      <c r="AJ28" s="82"/>
      <c r="AK28" s="83"/>
      <c r="AL28" s="45" t="str">
        <f>B28</f>
        <v>SK KESL RYU Praha</v>
      </c>
      <c r="AM28" s="45"/>
      <c r="AN28" s="45"/>
      <c r="AO28" s="45"/>
      <c r="AP28" s="45"/>
      <c r="AQ28" s="45"/>
      <c r="AR28" s="45"/>
      <c r="AS28" s="35">
        <f>IF(AS29="","",7)</f>
        <v>7</v>
      </c>
      <c r="AT28" s="35"/>
      <c r="AU28" s="35"/>
      <c r="AV28" s="35"/>
      <c r="AW28" s="35"/>
      <c r="AX28" s="35"/>
      <c r="AY28" s="35"/>
      <c r="AZ28" s="86"/>
    </row>
    <row r="29" spans="2:52" ht="19.5" customHeight="1">
      <c r="B29" s="87" t="str">
        <f>B10</f>
        <v>Sport Union Ústí n.L.</v>
      </c>
      <c r="C29" s="88"/>
      <c r="D29" s="89"/>
      <c r="E29" s="90"/>
      <c r="F29" s="91" t="s">
        <v>7</v>
      </c>
      <c r="G29" s="92"/>
      <c r="H29" s="93"/>
      <c r="I29" s="94"/>
      <c r="J29" s="88"/>
      <c r="K29" s="89"/>
      <c r="L29" s="90"/>
      <c r="M29" s="91" t="s">
        <v>7</v>
      </c>
      <c r="N29" s="92"/>
      <c r="O29" s="93"/>
      <c r="P29" s="94"/>
      <c r="Q29" s="88"/>
      <c r="R29" s="89"/>
      <c r="S29" s="90"/>
      <c r="T29" s="91" t="s">
        <v>7</v>
      </c>
      <c r="U29" s="92"/>
      <c r="V29" s="93"/>
      <c r="W29" s="94"/>
      <c r="X29" s="88"/>
      <c r="Y29" s="89"/>
      <c r="Z29" s="90"/>
      <c r="AA29" s="91" t="s">
        <v>7</v>
      </c>
      <c r="AB29" s="92"/>
      <c r="AC29" s="93"/>
      <c r="AD29" s="94"/>
      <c r="AE29" s="88"/>
      <c r="AF29" s="89"/>
      <c r="AG29" s="90"/>
      <c r="AH29" s="91" t="s">
        <v>7</v>
      </c>
      <c r="AI29" s="92"/>
      <c r="AJ29" s="93"/>
      <c r="AK29" s="94"/>
      <c r="AL29" s="107"/>
      <c r="AM29" s="108"/>
      <c r="AN29" s="90"/>
      <c r="AO29" s="91" t="s">
        <v>7</v>
      </c>
      <c r="AP29" s="92"/>
      <c r="AQ29" s="109"/>
      <c r="AR29" s="110"/>
      <c r="AS29" s="45" t="str">
        <f>B29</f>
        <v>Sport Union Ústí n.L.</v>
      </c>
      <c r="AT29" s="45"/>
      <c r="AU29" s="45"/>
      <c r="AV29" s="45"/>
      <c r="AW29" s="45"/>
      <c r="AX29" s="45"/>
      <c r="AY29" s="45"/>
      <c r="AZ29" s="86"/>
    </row>
    <row r="30" spans="23:52" ht="12.75"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2:24" ht="12.75">
      <c r="B32" s="111" t="s">
        <v>18</v>
      </c>
      <c r="C32" s="112" t="s">
        <v>19</v>
      </c>
      <c r="D32" s="112"/>
      <c r="E32" s="113" t="s">
        <v>20</v>
      </c>
      <c r="F32" s="113"/>
      <c r="G32" s="113"/>
      <c r="H32" s="113"/>
      <c r="I32" s="113"/>
      <c r="J32" s="113"/>
      <c r="K32" s="113"/>
      <c r="L32" s="114" t="s">
        <v>21</v>
      </c>
      <c r="M32" s="114"/>
      <c r="N32" s="114"/>
      <c r="O32" s="114"/>
      <c r="P32" s="114"/>
      <c r="Q32" s="114"/>
      <c r="R32" s="114"/>
      <c r="S32" s="115"/>
      <c r="T32" s="115"/>
      <c r="U32" s="115"/>
      <c r="V32" s="115"/>
      <c r="W32" s="5"/>
      <c r="X32" s="5"/>
    </row>
    <row r="33" spans="2:24" ht="12.75">
      <c r="B33" s="116" t="s">
        <v>22</v>
      </c>
      <c r="C33" s="112"/>
      <c r="D33" s="112"/>
      <c r="E33" s="117" t="s">
        <v>23</v>
      </c>
      <c r="F33" s="117"/>
      <c r="G33" s="117"/>
      <c r="H33" s="118" t="s">
        <v>24</v>
      </c>
      <c r="I33" s="118"/>
      <c r="J33" s="119" t="s">
        <v>25</v>
      </c>
      <c r="K33" s="119"/>
      <c r="L33" s="117" t="s">
        <v>23</v>
      </c>
      <c r="M33" s="117"/>
      <c r="N33" s="117"/>
      <c r="O33" s="118" t="s">
        <v>24</v>
      </c>
      <c r="P33" s="118"/>
      <c r="Q33" s="120" t="s">
        <v>25</v>
      </c>
      <c r="R33" s="120"/>
      <c r="S33" s="115"/>
      <c r="T33" s="115"/>
      <c r="U33" s="115"/>
      <c r="V33" s="115"/>
      <c r="W33" s="5"/>
      <c r="X33" s="5"/>
    </row>
    <row r="34" spans="2:31" ht="19.5" customHeight="1">
      <c r="B34" s="121" t="s">
        <v>5</v>
      </c>
      <c r="C34" s="122">
        <f>SUM(I15:I20,I24:I29)</f>
        <v>6</v>
      </c>
      <c r="D34" s="123"/>
      <c r="E34" s="124">
        <f>SUM(G15:G20,G24:G29)</f>
        <v>6</v>
      </c>
      <c r="F34" s="125" t="s">
        <v>7</v>
      </c>
      <c r="G34" s="125">
        <f>SUM(E15:E20,E24:E29)</f>
        <v>2</v>
      </c>
      <c r="H34" s="126"/>
      <c r="I34" s="127">
        <f>E34-G34</f>
        <v>4</v>
      </c>
      <c r="J34" s="128">
        <f>E34/G34</f>
        <v>3</v>
      </c>
      <c r="K34" s="127"/>
      <c r="L34" s="129">
        <f>SUM(H15:H20,H24:H29)</f>
        <v>32</v>
      </c>
      <c r="M34" s="125" t="s">
        <v>7</v>
      </c>
      <c r="N34" s="130">
        <f>SUM(D15:D20,D24:D29)</f>
        <v>6</v>
      </c>
      <c r="O34" s="126"/>
      <c r="P34" s="127">
        <f>L34-N34</f>
        <v>26</v>
      </c>
      <c r="Q34" s="128">
        <f>L34/N34</f>
        <v>5.333333333333333</v>
      </c>
      <c r="R34" s="131"/>
      <c r="S34" s="115"/>
      <c r="T34" s="132"/>
      <c r="U34" s="132"/>
      <c r="V34" s="115"/>
      <c r="W34" s="5"/>
      <c r="X34" s="5"/>
      <c r="AB34" s="13"/>
      <c r="AC34" s="14"/>
      <c r="AD34" s="13"/>
      <c r="AE34" s="14"/>
    </row>
    <row r="35" spans="2:31" ht="19.5" customHeight="1">
      <c r="B35" s="133" t="s">
        <v>6</v>
      </c>
      <c r="C35" s="134">
        <f>SUM(P16:P20,P25:P29,P29,C15,C24)</f>
        <v>8</v>
      </c>
      <c r="D35" s="135"/>
      <c r="E35" s="136">
        <f>SUM(N25:N29,N16:N20,E15,E24)</f>
        <v>8</v>
      </c>
      <c r="F35" s="125" t="s">
        <v>7</v>
      </c>
      <c r="G35" s="136">
        <f>SUM(L16:L20,L25:L29,G24,G15)</f>
        <v>1</v>
      </c>
      <c r="H35" s="137"/>
      <c r="I35" s="127">
        <f>E35-G35</f>
        <v>7</v>
      </c>
      <c r="J35" s="128">
        <f>E35/G35</f>
        <v>8</v>
      </c>
      <c r="K35" s="138"/>
      <c r="L35" s="139">
        <f>SUM(O16:O20,O25:O29,D15,D24)</f>
        <v>25</v>
      </c>
      <c r="M35" s="125" t="s">
        <v>7</v>
      </c>
      <c r="N35" s="140">
        <f>SUM(K25:K29,K16:K20,H15,H24)</f>
        <v>8</v>
      </c>
      <c r="O35" s="137"/>
      <c r="P35" s="127">
        <f>L35-N35</f>
        <v>17</v>
      </c>
      <c r="Q35" s="128">
        <f>L35/N35</f>
        <v>3.125</v>
      </c>
      <c r="R35" s="141"/>
      <c r="S35" s="115"/>
      <c r="T35" s="132"/>
      <c r="U35" s="132" t="s">
        <v>26</v>
      </c>
      <c r="V35" s="115"/>
      <c r="W35" s="5"/>
      <c r="X35" s="5"/>
      <c r="AB35" s="13"/>
      <c r="AC35" s="14"/>
      <c r="AD35" s="13"/>
      <c r="AE35" s="14"/>
    </row>
    <row r="36" spans="2:31" ht="19.5" customHeight="1">
      <c r="B36" s="133" t="s">
        <v>8</v>
      </c>
      <c r="C36" s="134">
        <f>SUM(W26:W29,W17:W20,C16,J16,C25,J25)</f>
        <v>2</v>
      </c>
      <c r="D36" s="135"/>
      <c r="E36" s="139">
        <f>SUM(U17:U20,U26:U29,E16,L16,E25,L25)</f>
        <v>3</v>
      </c>
      <c r="F36" s="125" t="s">
        <v>7</v>
      </c>
      <c r="G36" s="140">
        <f>SUM(S17:S20,S26:S29,G16,N16,G25,N25)</f>
        <v>6</v>
      </c>
      <c r="H36" s="137"/>
      <c r="I36" s="127">
        <f>E36-G36</f>
        <v>-3</v>
      </c>
      <c r="J36" s="128">
        <f>E36/G36</f>
        <v>0.5</v>
      </c>
      <c r="K36" s="138"/>
      <c r="L36" s="139">
        <f>SUM(V26:V29,V17:V20,D16,K16,D25,K25)</f>
        <v>24</v>
      </c>
      <c r="M36" s="125" t="s">
        <v>7</v>
      </c>
      <c r="N36" s="140">
        <f>SUM(R17:R20,R26:R29,H16,O16,H25,O25)</f>
        <v>11</v>
      </c>
      <c r="O36" s="137"/>
      <c r="P36" s="127">
        <f>L36-N36</f>
        <v>13</v>
      </c>
      <c r="Q36" s="128">
        <f>L36/N36</f>
        <v>2.1818181818181817</v>
      </c>
      <c r="R36" s="141"/>
      <c r="S36" s="115"/>
      <c r="T36" s="132"/>
      <c r="U36" s="132"/>
      <c r="V36" s="115"/>
      <c r="W36" s="5"/>
      <c r="X36" s="5"/>
      <c r="AB36" s="13"/>
      <c r="AC36" s="14"/>
      <c r="AD36" s="13"/>
      <c r="AE36" s="14"/>
    </row>
    <row r="37" spans="2:31" ht="19.5" customHeight="1">
      <c r="B37" s="133" t="s">
        <v>10</v>
      </c>
      <c r="C37" s="134">
        <f>SUM(AD18:AD20,AD27:AD29,C17,J17,Q17,C26,J26,Q26)</f>
        <v>6</v>
      </c>
      <c r="D37" s="135"/>
      <c r="E37" s="139">
        <f>SUM(AB18:AB20,AB27:AB29,E17,L17,S17,E26,L26,S26)</f>
        <v>6</v>
      </c>
      <c r="F37" s="125" t="s">
        <v>7</v>
      </c>
      <c r="G37" s="140">
        <f>SUM(Z18:Z20,Z27:Z29,G17,N17,U17,G26,N26,U26)</f>
        <v>2</v>
      </c>
      <c r="H37" s="137"/>
      <c r="I37" s="127">
        <f>E37-G37</f>
        <v>4</v>
      </c>
      <c r="J37" s="128">
        <f>E37/G37</f>
        <v>3</v>
      </c>
      <c r="K37" s="138"/>
      <c r="L37" s="139">
        <f>SUM(AC18:AC20,AC27:AC29,D17,K17,R17,D26,K26,R26)</f>
        <v>37</v>
      </c>
      <c r="M37" s="125" t="s">
        <v>7</v>
      </c>
      <c r="N37" s="140">
        <f>SUM(Y18:Y20,Y27:Y29,H17,O17,V17,H26,O26,V26)</f>
        <v>11</v>
      </c>
      <c r="O37" s="137"/>
      <c r="P37" s="127">
        <f>L37-N37</f>
        <v>26</v>
      </c>
      <c r="Q37" s="128">
        <f>L37/N37</f>
        <v>3.3636363636363638</v>
      </c>
      <c r="R37" s="141"/>
      <c r="S37" s="115"/>
      <c r="T37" s="132"/>
      <c r="U37" s="132"/>
      <c r="V37" s="115"/>
      <c r="W37" s="5"/>
      <c r="X37" s="5"/>
      <c r="AB37" s="13"/>
      <c r="AC37" s="14"/>
      <c r="AD37" s="13"/>
      <c r="AE37" s="14"/>
    </row>
    <row r="38" spans="2:31" ht="19.5" customHeight="1">
      <c r="B38" s="142" t="s">
        <v>12</v>
      </c>
      <c r="C38" s="143">
        <f>SUM(C18,J18,Q18,X18,AK19,AK20,C27,J27,Q27,X27,AK28,AK29)</f>
        <v>0</v>
      </c>
      <c r="D38" s="135"/>
      <c r="E38" s="139">
        <f>SUM(E18,L18,S18,Z18,AI19,AI20,E27,L27,S27,Z27,AI28,AI29)</f>
        <v>0</v>
      </c>
      <c r="F38" s="125" t="s">
        <v>7</v>
      </c>
      <c r="G38" s="140">
        <f>SUM(G18,N18,U18,AB18,AG19,AG20,G27,N27,U27,AB27,AG28,AG29)</f>
        <v>8</v>
      </c>
      <c r="H38" s="137"/>
      <c r="I38" s="127">
        <f>E38-G38</f>
        <v>-8</v>
      </c>
      <c r="J38" s="128">
        <f>E38/G38</f>
        <v>0</v>
      </c>
      <c r="K38" s="138"/>
      <c r="L38" s="139">
        <f>SUM(D18,K18,R18,Y18,AJ19,AJ20,D27,K27,R27,Y27,AJ28,AJ29)</f>
        <v>0</v>
      </c>
      <c r="M38" s="125" t="s">
        <v>7</v>
      </c>
      <c r="N38" s="140">
        <f>SUM(H18,O18,V18,AC18,AF19,AF20,H27,O27,V27,AC27,AF28,AF29)</f>
        <v>64</v>
      </c>
      <c r="O38" s="137"/>
      <c r="P38" s="127">
        <f>L38-N38</f>
        <v>-64</v>
      </c>
      <c r="Q38" s="128">
        <f>L38/N38</f>
        <v>0</v>
      </c>
      <c r="R38" s="141"/>
      <c r="S38" s="115"/>
      <c r="T38" s="132"/>
      <c r="U38" s="132"/>
      <c r="V38" s="115"/>
      <c r="W38" s="5"/>
      <c r="X38" s="5"/>
      <c r="AB38" s="13"/>
      <c r="AC38" s="14"/>
      <c r="AD38" s="13"/>
      <c r="AE38" s="14"/>
    </row>
    <row r="39" spans="2:18" ht="19.5" customHeight="1">
      <c r="B39" s="133" t="s">
        <v>14</v>
      </c>
      <c r="C39" s="122">
        <f>SUM(AR20,AR29,C19,J19,Q19,X19,AE19,C28,J28,Q28,X28,AE28)</f>
        <v>2</v>
      </c>
      <c r="D39" s="123"/>
      <c r="E39" s="124">
        <f>SUM(AP20,AP29,E19,L19,S19,Z19,AG19,E28,L28,S28,Z28,AG28)</f>
        <v>2</v>
      </c>
      <c r="F39" s="125" t="s">
        <v>7</v>
      </c>
      <c r="G39" s="125">
        <f>SUM(AN20,AN29,G19,N19,U19,AB19,AI19,G28,N28,U28,AB28,AI28)</f>
        <v>7</v>
      </c>
      <c r="H39" s="126"/>
      <c r="I39" s="127">
        <f>E39-G39</f>
        <v>-5</v>
      </c>
      <c r="J39" s="128">
        <f>E39/G39</f>
        <v>0.2857142857142857</v>
      </c>
      <c r="K39" s="127"/>
      <c r="L39" s="129">
        <f>SUM(AQ20,AQ29,D19,K19,R19,Y19,AF19,D28,K28,R28,Y28,AF28)</f>
        <v>5</v>
      </c>
      <c r="M39" s="125" t="s">
        <v>7</v>
      </c>
      <c r="N39" s="130">
        <f>SUM(AM20,AM29,H19,O19,V19,AC19,AJ19,H28,O28,V28,AC28,AJ28)</f>
        <v>40</v>
      </c>
      <c r="O39" s="126"/>
      <c r="P39" s="127">
        <f>L39-N39</f>
        <v>-35</v>
      </c>
      <c r="Q39" s="128">
        <f>L39/N39</f>
        <v>0.125</v>
      </c>
      <c r="R39" s="131"/>
    </row>
    <row r="40" spans="2:18" ht="19.5" customHeight="1">
      <c r="B40" s="144" t="s">
        <v>15</v>
      </c>
      <c r="C40" s="145">
        <f>SUM(C20,J20,Q20,X20,AE20,AL20,C29,J29,Q29,X29,AE29,AL29)</f>
        <v>4</v>
      </c>
      <c r="D40" s="146"/>
      <c r="E40" s="147">
        <f>SUM(E20,L20,S20,Z20,AG20,AN20,E29,L29,S29,Z29,AG29,AN29)</f>
        <v>4</v>
      </c>
      <c r="F40" s="148" t="s">
        <v>7</v>
      </c>
      <c r="G40" s="147">
        <f>SUM(G20,N20,U20,AB20,AI20,AP20,G29,N29,U29,AB29,AI29,AP29)</f>
        <v>3</v>
      </c>
      <c r="H40" s="149"/>
      <c r="I40" s="150">
        <f>E40-G40</f>
        <v>1</v>
      </c>
      <c r="J40" s="151">
        <f>E40/G40</f>
        <v>1.3333333333333333</v>
      </c>
      <c r="K40" s="152"/>
      <c r="L40" s="153">
        <f>SUM(D20,K20,R20,Y20,AF20,AM20,D29,K29,R29,Y29,AF29,AM29)</f>
        <v>29</v>
      </c>
      <c r="M40" s="148" t="s">
        <v>7</v>
      </c>
      <c r="N40" s="154">
        <f>SUM(H20,O20,V20,AC20,AJ20,AQ20,H29,O29,V29,AC29,AJ29,AQ29)</f>
        <v>12</v>
      </c>
      <c r="O40" s="149"/>
      <c r="P40" s="150">
        <f>L40-N40</f>
        <v>17</v>
      </c>
      <c r="Q40" s="151">
        <f>L40/N40</f>
        <v>2.4166666666666665</v>
      </c>
      <c r="R40" s="155"/>
    </row>
    <row r="42" spans="1:5" ht="19.5" customHeight="1">
      <c r="A42" s="156" t="s">
        <v>27</v>
      </c>
      <c r="B42" s="157" t="s">
        <v>28</v>
      </c>
      <c r="C42" s="156" t="s">
        <v>29</v>
      </c>
      <c r="D42" s="156"/>
      <c r="E42" s="156"/>
    </row>
    <row r="43" spans="1:5" ht="19.5" customHeight="1">
      <c r="A43" s="158" t="s">
        <v>30</v>
      </c>
      <c r="B43" s="12" t="s">
        <v>6</v>
      </c>
      <c r="C43" s="12">
        <v>8</v>
      </c>
      <c r="D43" s="159">
        <v>7</v>
      </c>
      <c r="E43" s="159">
        <v>17</v>
      </c>
    </row>
    <row r="44" spans="1:5" ht="19.5" customHeight="1">
      <c r="A44" s="158" t="s">
        <v>31</v>
      </c>
      <c r="B44" s="12" t="s">
        <v>10</v>
      </c>
      <c r="C44" s="12">
        <v>6</v>
      </c>
      <c r="D44" s="159">
        <v>4</v>
      </c>
      <c r="E44" s="159">
        <v>26</v>
      </c>
    </row>
    <row r="45" spans="1:5" ht="19.5" customHeight="1">
      <c r="A45" s="158" t="s">
        <v>32</v>
      </c>
      <c r="B45" s="12" t="s">
        <v>5</v>
      </c>
      <c r="C45" s="12">
        <v>6</v>
      </c>
      <c r="D45" s="159">
        <v>4</v>
      </c>
      <c r="E45" s="159">
        <v>26</v>
      </c>
    </row>
    <row r="46" spans="1:5" ht="19.5" customHeight="1">
      <c r="A46" s="158" t="s">
        <v>33</v>
      </c>
      <c r="B46" s="12" t="s">
        <v>15</v>
      </c>
      <c r="C46" s="12">
        <v>4</v>
      </c>
      <c r="D46" s="159">
        <v>1</v>
      </c>
      <c r="E46" s="159">
        <v>17</v>
      </c>
    </row>
    <row r="47" spans="1:5" ht="19.5" customHeight="1">
      <c r="A47" s="158" t="s">
        <v>34</v>
      </c>
      <c r="B47" s="12" t="s">
        <v>8</v>
      </c>
      <c r="C47" s="12">
        <v>2</v>
      </c>
      <c r="D47" s="159">
        <v>-3</v>
      </c>
      <c r="E47" s="159">
        <v>13</v>
      </c>
    </row>
    <row r="48" spans="1:5" ht="19.5" customHeight="1">
      <c r="A48" s="158" t="s">
        <v>35</v>
      </c>
      <c r="B48" s="12" t="s">
        <v>14</v>
      </c>
      <c r="C48" s="12">
        <v>2</v>
      </c>
      <c r="D48" s="159">
        <v>-5</v>
      </c>
      <c r="E48" s="159">
        <v>-35</v>
      </c>
    </row>
    <row r="49" spans="1:5" ht="19.5" customHeight="1">
      <c r="A49" s="158" t="s">
        <v>36</v>
      </c>
      <c r="B49" s="12" t="s">
        <v>12</v>
      </c>
      <c r="C49" s="12">
        <v>0</v>
      </c>
      <c r="D49" s="159">
        <v>-8</v>
      </c>
      <c r="E49" s="159">
        <v>-64</v>
      </c>
    </row>
  </sheetData>
  <mergeCells count="76">
    <mergeCell ref="C1:K1"/>
    <mergeCell ref="L1:T1"/>
    <mergeCell ref="R3:V3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42:E42"/>
  </mergeCells>
  <conditionalFormatting sqref="B14:B20 B23:B29">
    <cfRule type="cellIs" priority="1" dxfId="0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workbookViewId="0" topLeftCell="A1">
      <selection activeCell="C1" sqref="C1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5" width="2.7109375" style="0" customWidth="1"/>
    <col min="16" max="17" width="4.1406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2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9"/>
      <c r="P3" s="9"/>
      <c r="Q3" s="9"/>
      <c r="R3" s="10" t="s">
        <v>4</v>
      </c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4" ht="15" customHeight="1">
      <c r="A4" s="6"/>
      <c r="B4" s="12" t="s">
        <v>5</v>
      </c>
      <c r="C4" s="13"/>
      <c r="D4" s="160" t="s">
        <v>37</v>
      </c>
      <c r="E4" s="160"/>
      <c r="F4" s="14"/>
      <c r="G4" s="15"/>
      <c r="H4" s="6"/>
      <c r="I4" s="6"/>
      <c r="J4" s="6"/>
      <c r="K4" s="6"/>
      <c r="L4" s="6"/>
      <c r="M4" s="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B4" s="5"/>
    </row>
    <row r="5" spans="1:54" ht="15" customHeight="1">
      <c r="A5" s="6"/>
      <c r="B5" s="12" t="s">
        <v>6</v>
      </c>
      <c r="C5" s="13"/>
      <c r="D5" s="161" t="s">
        <v>38</v>
      </c>
      <c r="E5" s="161"/>
      <c r="F5" s="14"/>
      <c r="G5" s="15"/>
      <c r="H5" s="6"/>
      <c r="I5" s="6"/>
      <c r="J5" s="6"/>
      <c r="K5" s="6"/>
      <c r="L5" s="6"/>
      <c r="M5" s="6"/>
      <c r="N5" s="16"/>
      <c r="O5" s="17"/>
      <c r="P5" s="17"/>
      <c r="Q5" s="19">
        <v>0</v>
      </c>
      <c r="R5" s="20">
        <v>3</v>
      </c>
      <c r="S5" s="21">
        <v>0</v>
      </c>
      <c r="T5" s="21" t="s">
        <v>7</v>
      </c>
      <c r="U5" s="22">
        <v>2</v>
      </c>
      <c r="V5" s="23">
        <v>12</v>
      </c>
      <c r="W5" s="24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5"/>
    </row>
    <row r="6" spans="1:62" ht="15" customHeight="1">
      <c r="A6" s="6"/>
      <c r="B6" s="12" t="s">
        <v>8</v>
      </c>
      <c r="C6" s="13"/>
      <c r="D6" s="162" t="s">
        <v>39</v>
      </c>
      <c r="E6" s="162"/>
      <c r="F6" s="14"/>
      <c r="G6" s="15"/>
      <c r="H6" s="6"/>
      <c r="I6" s="6"/>
      <c r="J6" s="6"/>
      <c r="K6" s="6"/>
      <c r="L6" s="6"/>
      <c r="M6" s="6"/>
      <c r="N6" s="16"/>
      <c r="O6" s="17"/>
      <c r="P6" s="17"/>
      <c r="Q6" s="25"/>
      <c r="R6" s="25"/>
      <c r="S6" s="26" t="s">
        <v>9</v>
      </c>
      <c r="T6" s="26"/>
      <c r="U6" s="26"/>
      <c r="V6" s="26"/>
      <c r="W6" s="26"/>
      <c r="X6" s="26"/>
      <c r="Y6" s="26"/>
      <c r="Z6" s="26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D6" s="5"/>
      <c r="BE6" s="5"/>
      <c r="BF6" s="5"/>
      <c r="BG6" s="5"/>
      <c r="BH6" s="5"/>
      <c r="BI6" s="5"/>
      <c r="BJ6" s="5"/>
    </row>
    <row r="7" spans="1:62" ht="15" customHeight="1">
      <c r="A7" s="6"/>
      <c r="B7" s="12" t="s">
        <v>10</v>
      </c>
      <c r="C7" s="13"/>
      <c r="D7" s="14"/>
      <c r="E7" s="13"/>
      <c r="F7" s="14"/>
      <c r="G7" s="15"/>
      <c r="H7" s="6"/>
      <c r="I7" s="6"/>
      <c r="J7" s="6"/>
      <c r="K7" s="6"/>
      <c r="L7" s="6"/>
      <c r="M7" s="6"/>
      <c r="N7" s="16"/>
      <c r="O7" s="17"/>
      <c r="P7" s="17"/>
      <c r="Q7" s="16"/>
      <c r="R7" s="27" t="s">
        <v>11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C7" s="5"/>
      <c r="BD7" s="5"/>
      <c r="BI7" s="5"/>
      <c r="BJ7" s="5"/>
    </row>
    <row r="8" spans="1:62" ht="15" customHeight="1">
      <c r="A8" s="6"/>
      <c r="B8" s="12" t="s">
        <v>12</v>
      </c>
      <c r="C8" s="13"/>
      <c r="D8" s="14"/>
      <c r="E8" s="13"/>
      <c r="F8" s="14"/>
      <c r="G8" s="15"/>
      <c r="H8" s="6"/>
      <c r="I8" s="6"/>
      <c r="J8" s="6"/>
      <c r="K8" s="6"/>
      <c r="L8" s="6"/>
      <c r="M8" s="6"/>
      <c r="N8" s="16"/>
      <c r="O8" s="17"/>
      <c r="P8" s="17"/>
      <c r="Q8" s="27" t="s">
        <v>13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C8" s="5"/>
      <c r="BD8" s="5"/>
      <c r="BI8" s="5"/>
      <c r="BJ8" s="5"/>
    </row>
    <row r="9" spans="1:62" ht="15" customHeight="1">
      <c r="A9" s="6"/>
      <c r="B9" s="12" t="s">
        <v>14</v>
      </c>
      <c r="C9" s="13"/>
      <c r="D9" s="14"/>
      <c r="E9" s="13"/>
      <c r="F9" s="14"/>
      <c r="G9" s="15"/>
      <c r="H9" s="6"/>
      <c r="I9" s="6"/>
      <c r="J9" s="6"/>
      <c r="K9" s="6"/>
      <c r="L9" s="6"/>
      <c r="M9" s="6"/>
      <c r="N9" s="28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C9" s="5"/>
      <c r="BD9" s="5"/>
      <c r="BI9" s="5"/>
      <c r="BJ9" s="5"/>
    </row>
    <row r="10" spans="1:61" ht="15" customHeight="1">
      <c r="A10" s="6"/>
      <c r="B10" s="12" t="s">
        <v>15</v>
      </c>
      <c r="C10" s="13"/>
      <c r="D10" s="14"/>
      <c r="E10" s="13"/>
      <c r="F10" s="14"/>
      <c r="G10" s="15"/>
      <c r="H10" s="6"/>
      <c r="I10" s="6"/>
      <c r="J10" s="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B10" s="5"/>
      <c r="BI10" s="5"/>
    </row>
    <row r="11" spans="1:61" ht="15" customHeight="1">
      <c r="A11" s="6"/>
      <c r="C11" s="32"/>
      <c r="D11" s="6"/>
      <c r="E11" s="6"/>
      <c r="F11" s="6"/>
      <c r="G11" s="32"/>
      <c r="H11" s="6"/>
      <c r="I11" s="6"/>
      <c r="J11" s="6"/>
      <c r="K11" s="4"/>
      <c r="L11" s="4"/>
      <c r="M11" s="4"/>
      <c r="N11" s="7"/>
      <c r="O11" s="7"/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B11" s="5"/>
      <c r="BI11" s="5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5" ht="19.5" customHeight="1">
      <c r="B13" s="34" t="s">
        <v>16</v>
      </c>
      <c r="C13" s="35">
        <f>IF(C14="","",1)</f>
        <v>1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9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G13" s="6"/>
      <c r="BH13" s="41"/>
      <c r="BI13" s="42"/>
      <c r="BJ13" s="6"/>
      <c r="BK13" s="6"/>
      <c r="BL13" s="6"/>
      <c r="BM13" s="6"/>
    </row>
    <row r="14" spans="2:79" s="43" customFormat="1" ht="19.5" customHeight="1">
      <c r="B14" s="44">
        <f>IF($B4="","",$B4)</f>
        <v>0</v>
      </c>
      <c r="C14" s="45" t="str">
        <f>IF($B4="","",$B4)</f>
        <v>TJ Baník Havířov</v>
      </c>
      <c r="D14" s="45"/>
      <c r="E14" s="45"/>
      <c r="F14" s="45"/>
      <c r="G14" s="45"/>
      <c r="H14" s="45"/>
      <c r="I14" s="45"/>
      <c r="J14" s="35">
        <f>IF(J15="","",2)</f>
        <v>2</v>
      </c>
      <c r="K14" s="35"/>
      <c r="L14" s="35"/>
      <c r="M14" s="35"/>
      <c r="N14" s="35"/>
      <c r="O14" s="35"/>
      <c r="P14" s="35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8"/>
      <c r="BG14" s="6"/>
      <c r="BH14" s="41"/>
      <c r="BI14" s="42"/>
      <c r="BJ14" s="6"/>
      <c r="BK14" s="6"/>
      <c r="BL14" s="6"/>
      <c r="BM14" s="6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s="43" customFormat="1" ht="19.5" customHeight="1">
      <c r="B15" s="49">
        <f>IF($B5="","",$B5)</f>
        <v>0</v>
      </c>
      <c r="C15" s="50">
        <v>2</v>
      </c>
      <c r="D15" s="51">
        <v>5</v>
      </c>
      <c r="E15" s="52">
        <v>2</v>
      </c>
      <c r="F15" s="53" t="s">
        <v>7</v>
      </c>
      <c r="G15" s="54">
        <v>0</v>
      </c>
      <c r="H15" s="55">
        <v>1</v>
      </c>
      <c r="I15" s="56">
        <v>0</v>
      </c>
      <c r="J15" s="45" t="str">
        <f>IF($B5="","",$B5)</f>
        <v>TJ Karate Č.Budějovice</v>
      </c>
      <c r="K15" s="45"/>
      <c r="L15" s="45"/>
      <c r="M15" s="45"/>
      <c r="N15" s="45"/>
      <c r="O15" s="45"/>
      <c r="P15" s="45"/>
      <c r="Q15" s="35">
        <f>IF(Q16="","",3)</f>
        <v>3</v>
      </c>
      <c r="R15" s="35"/>
      <c r="S15" s="35"/>
      <c r="T15" s="35"/>
      <c r="U15" s="35"/>
      <c r="V15" s="35"/>
      <c r="W15" s="35"/>
      <c r="X15" s="57"/>
      <c r="Y15" s="57"/>
      <c r="Z15" s="57"/>
      <c r="AA15" s="57"/>
      <c r="AB15" s="57"/>
      <c r="AC15" s="57"/>
      <c r="AD15" s="5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8"/>
      <c r="AT15" s="58"/>
      <c r="AU15" s="58"/>
      <c r="AV15" s="58"/>
      <c r="AW15" s="58"/>
      <c r="AX15" s="58"/>
      <c r="AY15" s="58"/>
      <c r="AZ15" s="48"/>
      <c r="BG15" s="6"/>
      <c r="BH15" s="41"/>
      <c r="BI15" s="41"/>
      <c r="BJ15" s="6"/>
      <c r="BK15" s="6"/>
      <c r="BL15" s="6"/>
      <c r="BM15" s="6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s="43" customFormat="1" ht="19.5" customHeight="1">
      <c r="B16" s="49">
        <f>IF($B6="","",$B6)</f>
        <v>0</v>
      </c>
      <c r="C16" s="59">
        <v>0</v>
      </c>
      <c r="D16" s="60">
        <v>0</v>
      </c>
      <c r="E16" s="61">
        <v>0</v>
      </c>
      <c r="F16" s="62" t="s">
        <v>7</v>
      </c>
      <c r="G16" s="63">
        <v>2</v>
      </c>
      <c r="H16" s="64">
        <v>3</v>
      </c>
      <c r="I16" s="65">
        <v>2</v>
      </c>
      <c r="J16" s="59">
        <v>0</v>
      </c>
      <c r="K16" s="60">
        <v>0</v>
      </c>
      <c r="L16" s="66">
        <v>0</v>
      </c>
      <c r="M16" s="67" t="s">
        <v>7</v>
      </c>
      <c r="N16" s="68">
        <v>2</v>
      </c>
      <c r="O16" s="64">
        <v>5</v>
      </c>
      <c r="P16" s="65">
        <v>2</v>
      </c>
      <c r="Q16" s="45" t="str">
        <f>IF($B6="","",$B6)</f>
        <v>Kamura Ústí n.L.</v>
      </c>
      <c r="R16" s="45"/>
      <c r="S16" s="45"/>
      <c r="T16" s="45"/>
      <c r="U16" s="45"/>
      <c r="V16" s="45"/>
      <c r="W16" s="45"/>
      <c r="X16" s="35">
        <f>IF(X17="","",4)</f>
        <v>4</v>
      </c>
      <c r="Y16" s="35"/>
      <c r="Z16" s="35"/>
      <c r="AA16" s="35"/>
      <c r="AB16" s="35"/>
      <c r="AC16" s="35"/>
      <c r="AD16" s="35"/>
      <c r="AE16" s="57"/>
      <c r="AF16" s="57"/>
      <c r="AG16" s="57"/>
      <c r="AH16" s="57"/>
      <c r="AI16" s="57"/>
      <c r="AJ16" s="57"/>
      <c r="AK16" s="57"/>
      <c r="AL16" s="47"/>
      <c r="AM16" s="47"/>
      <c r="AN16" s="47"/>
      <c r="AO16" s="47"/>
      <c r="AP16" s="47"/>
      <c r="AQ16" s="47"/>
      <c r="AR16" s="47"/>
      <c r="AS16" s="58"/>
      <c r="AT16" s="58"/>
      <c r="AU16" s="58"/>
      <c r="AV16" s="58"/>
      <c r="AW16" s="58"/>
      <c r="AX16" s="58"/>
      <c r="AY16" s="58"/>
      <c r="AZ16" s="48"/>
      <c r="BG16" s="6"/>
      <c r="BH16" s="41"/>
      <c r="BI16" s="42"/>
      <c r="BJ16" s="6"/>
      <c r="BK16" s="6"/>
      <c r="BL16" s="6"/>
      <c r="BM16" s="6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43" customFormat="1" ht="19.5" customHeight="1">
      <c r="B17" s="49">
        <f>IF($B7="","",$B7)</f>
        <v>0</v>
      </c>
      <c r="C17" s="69"/>
      <c r="D17" s="70"/>
      <c r="E17" s="71"/>
      <c r="F17" s="72" t="s">
        <v>7</v>
      </c>
      <c r="G17" s="73"/>
      <c r="H17" s="74"/>
      <c r="I17" s="75"/>
      <c r="J17" s="76">
        <v>0</v>
      </c>
      <c r="K17" s="77">
        <v>7</v>
      </c>
      <c r="L17" s="66">
        <v>1</v>
      </c>
      <c r="M17" s="67" t="s">
        <v>7</v>
      </c>
      <c r="N17" s="68">
        <v>2</v>
      </c>
      <c r="O17" s="78">
        <v>7</v>
      </c>
      <c r="P17" s="79">
        <v>2</v>
      </c>
      <c r="Q17" s="80"/>
      <c r="R17" s="81"/>
      <c r="S17" s="71"/>
      <c r="T17" s="72" t="s">
        <v>7</v>
      </c>
      <c r="U17" s="73"/>
      <c r="V17" s="82"/>
      <c r="W17" s="83"/>
      <c r="X17" s="45" t="str">
        <f>IF($B7="","",$B7)</f>
        <v>SK Karate Spartak HK</v>
      </c>
      <c r="Y17" s="45"/>
      <c r="Z17" s="45"/>
      <c r="AA17" s="45"/>
      <c r="AB17" s="45"/>
      <c r="AC17" s="45"/>
      <c r="AD17" s="45"/>
      <c r="AE17" s="35">
        <f>IF(AE18="","",5)</f>
        <v>5</v>
      </c>
      <c r="AF17" s="35"/>
      <c r="AG17" s="35"/>
      <c r="AH17" s="35"/>
      <c r="AI17" s="35"/>
      <c r="AJ17" s="35"/>
      <c r="AK17" s="35"/>
      <c r="AL17" s="46"/>
      <c r="AM17" s="46"/>
      <c r="AN17" s="46"/>
      <c r="AO17" s="46"/>
      <c r="AP17" s="46"/>
      <c r="AQ17" s="46"/>
      <c r="AR17" s="46"/>
      <c r="AS17" s="84"/>
      <c r="AT17" s="84"/>
      <c r="AU17" s="84"/>
      <c r="AV17" s="84"/>
      <c r="AW17" s="84"/>
      <c r="AX17" s="84"/>
      <c r="AY17" s="84"/>
      <c r="AZ17" s="48"/>
      <c r="BG17" s="6"/>
      <c r="BH17" s="41"/>
      <c r="BI17" s="42"/>
      <c r="BJ17" s="6"/>
      <c r="BK17" s="6"/>
      <c r="BL17" s="6"/>
      <c r="BM17" s="6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43" customFormat="1" ht="19.5" customHeight="1">
      <c r="B18" s="49">
        <f>IF($B8="","",$B8)</f>
        <v>0</v>
      </c>
      <c r="C18" s="76">
        <v>0</v>
      </c>
      <c r="D18" s="77">
        <v>0</v>
      </c>
      <c r="E18" s="66">
        <v>0</v>
      </c>
      <c r="F18" s="67" t="s">
        <v>7</v>
      </c>
      <c r="G18" s="68">
        <v>2</v>
      </c>
      <c r="H18" s="78">
        <v>16</v>
      </c>
      <c r="I18" s="79">
        <v>2</v>
      </c>
      <c r="J18" s="163"/>
      <c r="K18" s="164"/>
      <c r="L18" s="165"/>
      <c r="M18" s="166" t="s">
        <v>7</v>
      </c>
      <c r="N18" s="167"/>
      <c r="O18" s="168"/>
      <c r="P18" s="169"/>
      <c r="Q18" s="76">
        <v>0</v>
      </c>
      <c r="R18" s="77">
        <v>0</v>
      </c>
      <c r="S18" s="66">
        <v>0</v>
      </c>
      <c r="T18" s="67" t="s">
        <v>7</v>
      </c>
      <c r="U18" s="68">
        <v>2</v>
      </c>
      <c r="V18" s="78">
        <v>16</v>
      </c>
      <c r="W18" s="79">
        <v>2</v>
      </c>
      <c r="X18" s="59">
        <v>0</v>
      </c>
      <c r="Y18" s="60">
        <v>0</v>
      </c>
      <c r="Z18" s="66">
        <v>0</v>
      </c>
      <c r="AA18" s="67" t="s">
        <v>7</v>
      </c>
      <c r="AB18" s="68">
        <v>2</v>
      </c>
      <c r="AC18" s="64">
        <v>16</v>
      </c>
      <c r="AD18" s="65">
        <v>2</v>
      </c>
      <c r="AE18" s="45" t="str">
        <f>IF($B8="","",$B8)</f>
        <v>TJ Karate Praha</v>
      </c>
      <c r="AF18" s="45"/>
      <c r="AG18" s="45"/>
      <c r="AH18" s="45"/>
      <c r="AI18" s="45"/>
      <c r="AJ18" s="45"/>
      <c r="AK18" s="45"/>
      <c r="AL18" s="35">
        <f>IF(AL19="","",6)</f>
        <v>6</v>
      </c>
      <c r="AM18" s="35"/>
      <c r="AN18" s="35"/>
      <c r="AO18" s="35"/>
      <c r="AP18" s="35"/>
      <c r="AQ18" s="35"/>
      <c r="AR18" s="35"/>
      <c r="AS18" s="85"/>
      <c r="AT18" s="85"/>
      <c r="AU18" s="85"/>
      <c r="AV18" s="85"/>
      <c r="AW18" s="85"/>
      <c r="AX18" s="85"/>
      <c r="AY18" s="85"/>
      <c r="AZ18" s="48"/>
      <c r="BG18" s="6"/>
      <c r="BH18" s="41"/>
      <c r="BI18" s="42"/>
      <c r="BJ18" s="6"/>
      <c r="BK18" s="6"/>
      <c r="BL18" s="6"/>
      <c r="BM18" s="6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s="43" customFormat="1" ht="19.5" customHeight="1">
      <c r="B19" s="49">
        <f>IF($B9="","",$B9)</f>
        <v>0</v>
      </c>
      <c r="C19" s="76">
        <v>0</v>
      </c>
      <c r="D19" s="77">
        <v>1</v>
      </c>
      <c r="E19" s="66">
        <v>0</v>
      </c>
      <c r="F19" s="67" t="s">
        <v>7</v>
      </c>
      <c r="G19" s="68">
        <v>2</v>
      </c>
      <c r="H19" s="78">
        <v>12</v>
      </c>
      <c r="I19" s="79">
        <v>2</v>
      </c>
      <c r="J19" s="163"/>
      <c r="K19" s="164"/>
      <c r="L19" s="165"/>
      <c r="M19" s="166" t="s">
        <v>7</v>
      </c>
      <c r="N19" s="167"/>
      <c r="O19" s="168"/>
      <c r="P19" s="169"/>
      <c r="Q19" s="76">
        <v>2</v>
      </c>
      <c r="R19" s="77">
        <v>3</v>
      </c>
      <c r="S19" s="66">
        <v>2</v>
      </c>
      <c r="T19" s="67" t="s">
        <v>7</v>
      </c>
      <c r="U19" s="68">
        <v>1</v>
      </c>
      <c r="V19" s="78">
        <v>8</v>
      </c>
      <c r="W19" s="79">
        <v>0</v>
      </c>
      <c r="X19" s="76">
        <v>0</v>
      </c>
      <c r="Y19" s="77">
        <v>1</v>
      </c>
      <c r="Z19" s="66">
        <v>0</v>
      </c>
      <c r="AA19" s="67" t="s">
        <v>7</v>
      </c>
      <c r="AB19" s="68">
        <v>2</v>
      </c>
      <c r="AC19" s="78">
        <v>10</v>
      </c>
      <c r="AD19" s="79">
        <v>2</v>
      </c>
      <c r="AE19" s="80"/>
      <c r="AF19" s="81"/>
      <c r="AG19" s="71"/>
      <c r="AH19" s="72" t="s">
        <v>7</v>
      </c>
      <c r="AI19" s="73"/>
      <c r="AJ19" s="82"/>
      <c r="AK19" s="83"/>
      <c r="AL19" s="45" t="str">
        <f>IF($B9="","",$B9)</f>
        <v>SK KESL RYU Praha</v>
      </c>
      <c r="AM19" s="45"/>
      <c r="AN19" s="45"/>
      <c r="AO19" s="45"/>
      <c r="AP19" s="45"/>
      <c r="AQ19" s="45"/>
      <c r="AR19" s="45"/>
      <c r="AS19" s="35">
        <f>IF(AS20="","",7)</f>
        <v>7</v>
      </c>
      <c r="AT19" s="35"/>
      <c r="AU19" s="35"/>
      <c r="AV19" s="35"/>
      <c r="AW19" s="35"/>
      <c r="AX19" s="35"/>
      <c r="AY19" s="35"/>
      <c r="AZ19" s="86"/>
      <c r="BG19" s="6"/>
      <c r="BH19" s="41"/>
      <c r="BI19" s="42"/>
      <c r="BJ19" s="6"/>
      <c r="BK19" s="6"/>
      <c r="BL19" s="6"/>
      <c r="BM19" s="6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s="43" customFormat="1" ht="19.5" customHeight="1">
      <c r="B20" s="87">
        <f>IF($B10="","",$B10)</f>
        <v>0</v>
      </c>
      <c r="C20" s="88"/>
      <c r="D20" s="89"/>
      <c r="E20" s="90"/>
      <c r="F20" s="91" t="s">
        <v>7</v>
      </c>
      <c r="G20" s="92"/>
      <c r="H20" s="93"/>
      <c r="I20" s="94"/>
      <c r="J20" s="50">
        <v>0</v>
      </c>
      <c r="K20" s="51">
        <v>0</v>
      </c>
      <c r="L20" s="52">
        <v>0</v>
      </c>
      <c r="M20" s="53" t="s">
        <v>7</v>
      </c>
      <c r="N20" s="54">
        <v>2</v>
      </c>
      <c r="O20" s="55">
        <v>8</v>
      </c>
      <c r="P20" s="56">
        <v>2</v>
      </c>
      <c r="Q20" s="88"/>
      <c r="R20" s="89"/>
      <c r="S20" s="90"/>
      <c r="T20" s="91" t="s">
        <v>7</v>
      </c>
      <c r="U20" s="92"/>
      <c r="V20" s="93"/>
      <c r="W20" s="94"/>
      <c r="X20" s="50">
        <v>0</v>
      </c>
      <c r="Y20" s="51">
        <v>3</v>
      </c>
      <c r="Z20" s="52">
        <v>0</v>
      </c>
      <c r="AA20" s="53" t="s">
        <v>7</v>
      </c>
      <c r="AB20" s="54">
        <v>1</v>
      </c>
      <c r="AC20" s="55">
        <v>4</v>
      </c>
      <c r="AD20" s="56">
        <v>2</v>
      </c>
      <c r="AE20" s="50">
        <v>2</v>
      </c>
      <c r="AF20" s="51">
        <v>16</v>
      </c>
      <c r="AG20" s="52">
        <v>2</v>
      </c>
      <c r="AH20" s="53" t="s">
        <v>7</v>
      </c>
      <c r="AI20" s="54">
        <v>0</v>
      </c>
      <c r="AJ20" s="55">
        <v>0</v>
      </c>
      <c r="AK20" s="56">
        <v>0</v>
      </c>
      <c r="AL20" s="95">
        <v>2</v>
      </c>
      <c r="AM20" s="96">
        <v>10</v>
      </c>
      <c r="AN20" s="52">
        <v>2</v>
      </c>
      <c r="AO20" s="53" t="s">
        <v>7</v>
      </c>
      <c r="AP20" s="54">
        <v>0</v>
      </c>
      <c r="AQ20" s="97">
        <v>0</v>
      </c>
      <c r="AR20" s="98">
        <v>0</v>
      </c>
      <c r="AS20" s="45" t="str">
        <f>IF($B10="","",$B10)</f>
        <v>Sport Union Ústí n.L.</v>
      </c>
      <c r="AT20" s="45"/>
      <c r="AU20" s="45"/>
      <c r="AV20" s="45"/>
      <c r="AW20" s="45"/>
      <c r="AX20" s="45"/>
      <c r="AY20" s="45"/>
      <c r="AZ20"/>
      <c r="BB20"/>
      <c r="BC20"/>
      <c r="BD20"/>
      <c r="BE20"/>
      <c r="BF20"/>
      <c r="BG20" s="6"/>
      <c r="BH20" s="6"/>
      <c r="BI20" s="6"/>
      <c r="BJ20" s="6"/>
      <c r="BK20" s="6"/>
      <c r="BL20" s="6"/>
      <c r="BM20" s="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s="43" customFormat="1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 s="6"/>
      <c r="BH21" s="6"/>
      <c r="BI21" s="6"/>
      <c r="BJ21" s="6"/>
      <c r="BK21" s="6"/>
      <c r="BL21" s="6"/>
      <c r="BM21" s="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s="43" customFormat="1" ht="19.5" customHeight="1">
      <c r="B22" s="99" t="s">
        <v>16</v>
      </c>
      <c r="C22" s="35">
        <f>IF(C23="","",1)</f>
        <v>1</v>
      </c>
      <c r="D22" s="35"/>
      <c r="E22" s="35"/>
      <c r="F22" s="35"/>
      <c r="G22" s="35"/>
      <c r="H22" s="35"/>
      <c r="I22" s="35"/>
      <c r="J22" s="100"/>
      <c r="K22" s="100"/>
      <c r="L22" s="100"/>
      <c r="M22" s="100"/>
      <c r="N22" s="100"/>
      <c r="O22" s="100"/>
      <c r="P22" s="10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17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/>
      <c r="BB22"/>
      <c r="BC22"/>
      <c r="BD22"/>
      <c r="BE22"/>
      <c r="BF22"/>
      <c r="BG22" s="6"/>
      <c r="BH22" s="6"/>
      <c r="BI22" s="6"/>
      <c r="BJ22" s="6"/>
      <c r="BK22" s="6"/>
      <c r="BL22" s="6"/>
      <c r="BM22" s="6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s="43" customFormat="1" ht="19.5" customHeight="1">
      <c r="B23" s="101" t="str">
        <f>B4</f>
        <v>TJ Baník Havířov</v>
      </c>
      <c r="C23" s="45" t="str">
        <f>B23</f>
        <v>TJ Baník Havířov</v>
      </c>
      <c r="D23" s="45"/>
      <c r="E23" s="45"/>
      <c r="F23" s="45"/>
      <c r="G23" s="45"/>
      <c r="H23" s="45"/>
      <c r="I23" s="45"/>
      <c r="J23" s="35">
        <f>IF(J24="","",2)</f>
        <v>2</v>
      </c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7"/>
      <c r="V23" s="57"/>
      <c r="W23" s="57"/>
      <c r="X23" s="47"/>
      <c r="Y23" s="47"/>
      <c r="Z23" s="47"/>
      <c r="AA23" s="47"/>
      <c r="AB23" s="47"/>
      <c r="AC23" s="47"/>
      <c r="AD23" s="47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s="43" customFormat="1" ht="19.5" customHeight="1">
      <c r="B24" s="49" t="str">
        <f>B5</f>
        <v>TJ Karate Č.Budějovice</v>
      </c>
      <c r="C24" s="170">
        <v>1</v>
      </c>
      <c r="D24" s="171">
        <v>7</v>
      </c>
      <c r="E24" s="172">
        <v>1</v>
      </c>
      <c r="F24" s="173" t="s">
        <v>7</v>
      </c>
      <c r="G24" s="174">
        <v>1</v>
      </c>
      <c r="H24" s="175">
        <v>12</v>
      </c>
      <c r="I24" s="176">
        <v>1</v>
      </c>
      <c r="J24" s="45" t="str">
        <f>B24</f>
        <v>TJ Karate Č.Budějovice</v>
      </c>
      <c r="K24" s="45"/>
      <c r="L24" s="45"/>
      <c r="M24" s="45"/>
      <c r="N24" s="45"/>
      <c r="O24" s="45"/>
      <c r="P24" s="45"/>
      <c r="Q24" s="35">
        <f>IF(Q25="","",3)</f>
        <v>3</v>
      </c>
      <c r="R24" s="35"/>
      <c r="S24" s="35"/>
      <c r="T24" s="35"/>
      <c r="U24" s="35"/>
      <c r="V24" s="35"/>
      <c r="W24" s="35"/>
      <c r="X24" s="57"/>
      <c r="Y24" s="57"/>
      <c r="Z24" s="57"/>
      <c r="AA24" s="57"/>
      <c r="AB24" s="57"/>
      <c r="AC24" s="57"/>
      <c r="AD24" s="5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8"/>
      <c r="AT24" s="58"/>
      <c r="AU24" s="58"/>
      <c r="AV24" s="58"/>
      <c r="AW24" s="58"/>
      <c r="AX24" s="58"/>
      <c r="AY24" s="58"/>
      <c r="AZ24"/>
      <c r="BD24" s="102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51" ht="19.5" customHeight="1">
      <c r="B25" s="49" t="str">
        <f>B6</f>
        <v>Kamura Ústí n.L.</v>
      </c>
      <c r="C25" s="80"/>
      <c r="D25" s="81"/>
      <c r="E25" s="103"/>
      <c r="F25" s="104" t="s">
        <v>7</v>
      </c>
      <c r="G25" s="105"/>
      <c r="H25" s="82"/>
      <c r="I25" s="75"/>
      <c r="J25" s="80"/>
      <c r="K25" s="81"/>
      <c r="L25" s="71"/>
      <c r="M25" s="72" t="s">
        <v>7</v>
      </c>
      <c r="N25" s="73"/>
      <c r="O25" s="82"/>
      <c r="P25" s="83"/>
      <c r="Q25" s="45" t="str">
        <f>B25</f>
        <v>Kamura Ústí n.L.</v>
      </c>
      <c r="R25" s="45"/>
      <c r="S25" s="45"/>
      <c r="T25" s="45"/>
      <c r="U25" s="45"/>
      <c r="V25" s="45"/>
      <c r="W25" s="45"/>
      <c r="X25" s="35">
        <f>IF(X26="","",4)</f>
        <v>4</v>
      </c>
      <c r="Y25" s="35"/>
      <c r="Z25" s="35"/>
      <c r="AA25" s="35"/>
      <c r="AB25" s="35"/>
      <c r="AC25" s="35"/>
      <c r="AD25" s="35"/>
      <c r="AE25" s="57"/>
      <c r="AF25" s="57"/>
      <c r="AG25" s="57"/>
      <c r="AH25" s="57"/>
      <c r="AI25" s="57"/>
      <c r="AJ25" s="57"/>
      <c r="AK25" s="57"/>
      <c r="AL25" s="47"/>
      <c r="AM25" s="47"/>
      <c r="AN25" s="47"/>
      <c r="AO25" s="47"/>
      <c r="AP25" s="47"/>
      <c r="AQ25" s="47"/>
      <c r="AR25" s="47"/>
      <c r="AS25" s="58"/>
      <c r="AT25" s="58"/>
      <c r="AU25" s="58"/>
      <c r="AV25" s="58"/>
      <c r="AW25" s="58"/>
      <c r="AX25" s="58"/>
      <c r="AY25" s="58"/>
    </row>
    <row r="26" spans="2:51" ht="19.5" customHeight="1">
      <c r="B26" s="49" t="str">
        <f>B7</f>
        <v>SK Karate Spartak HK</v>
      </c>
      <c r="C26" s="177">
        <v>0</v>
      </c>
      <c r="D26" s="178">
        <v>0</v>
      </c>
      <c r="E26" s="179">
        <v>0</v>
      </c>
      <c r="F26" s="180" t="s">
        <v>7</v>
      </c>
      <c r="G26" s="181">
        <v>2</v>
      </c>
      <c r="H26" s="182">
        <v>16</v>
      </c>
      <c r="I26" s="183">
        <v>2</v>
      </c>
      <c r="J26" s="177">
        <v>1</v>
      </c>
      <c r="K26" s="178">
        <v>8</v>
      </c>
      <c r="L26" s="179">
        <v>1</v>
      </c>
      <c r="M26" s="180" t="s">
        <v>7</v>
      </c>
      <c r="N26" s="181">
        <v>1</v>
      </c>
      <c r="O26" s="182">
        <v>8</v>
      </c>
      <c r="P26" s="183">
        <v>1</v>
      </c>
      <c r="Q26" s="184">
        <v>2</v>
      </c>
      <c r="R26" s="185">
        <v>16</v>
      </c>
      <c r="S26" s="179">
        <v>2</v>
      </c>
      <c r="T26" s="180" t="s">
        <v>7</v>
      </c>
      <c r="U26" s="181">
        <v>0</v>
      </c>
      <c r="V26" s="186">
        <v>0</v>
      </c>
      <c r="W26" s="187">
        <v>0</v>
      </c>
      <c r="X26" s="45" t="str">
        <f>B26</f>
        <v>SK Karate Spartak HK</v>
      </c>
      <c r="Y26" s="45"/>
      <c r="Z26" s="45"/>
      <c r="AA26" s="45"/>
      <c r="AB26" s="45"/>
      <c r="AC26" s="45"/>
      <c r="AD26" s="45"/>
      <c r="AE26" s="35">
        <f>IF(AE27="","",5)</f>
        <v>5</v>
      </c>
      <c r="AF26" s="35"/>
      <c r="AG26" s="35"/>
      <c r="AH26" s="35"/>
      <c r="AI26" s="35"/>
      <c r="AJ26" s="35"/>
      <c r="AK26" s="35"/>
      <c r="AL26" s="57"/>
      <c r="AM26" s="57"/>
      <c r="AN26" s="57"/>
      <c r="AO26" s="57"/>
      <c r="AP26" s="57"/>
      <c r="AQ26" s="57"/>
      <c r="AR26" s="57"/>
      <c r="AS26" s="58"/>
      <c r="AT26" s="58"/>
      <c r="AU26" s="58"/>
      <c r="AV26" s="58"/>
      <c r="AW26" s="58"/>
      <c r="AX26" s="58"/>
      <c r="AY26" s="58"/>
    </row>
    <row r="27" spans="2:52" ht="19.5" customHeight="1">
      <c r="B27" s="49" t="str">
        <f>B8</f>
        <v>TJ Karate Praha</v>
      </c>
      <c r="C27" s="69"/>
      <c r="D27" s="70"/>
      <c r="E27" s="71"/>
      <c r="F27" s="72" t="s">
        <v>7</v>
      </c>
      <c r="G27" s="73"/>
      <c r="H27" s="74"/>
      <c r="I27" s="75"/>
      <c r="J27" s="177">
        <v>0</v>
      </c>
      <c r="K27" s="178">
        <v>0</v>
      </c>
      <c r="L27" s="179">
        <v>0</v>
      </c>
      <c r="M27" s="180" t="s">
        <v>7</v>
      </c>
      <c r="N27" s="181">
        <v>2</v>
      </c>
      <c r="O27" s="182">
        <v>14</v>
      </c>
      <c r="P27" s="183">
        <v>2</v>
      </c>
      <c r="Q27" s="177">
        <v>2</v>
      </c>
      <c r="R27" s="178">
        <v>16</v>
      </c>
      <c r="S27" s="179">
        <v>2</v>
      </c>
      <c r="T27" s="180" t="s">
        <v>7</v>
      </c>
      <c r="U27" s="181">
        <v>0</v>
      </c>
      <c r="V27" s="182">
        <v>0</v>
      </c>
      <c r="W27" s="183">
        <v>0</v>
      </c>
      <c r="X27" s="80"/>
      <c r="Y27" s="81"/>
      <c r="Z27" s="71"/>
      <c r="AA27" s="72" t="s">
        <v>7</v>
      </c>
      <c r="AB27" s="73"/>
      <c r="AC27" s="82"/>
      <c r="AD27" s="83"/>
      <c r="AE27" s="45" t="str">
        <f>B27</f>
        <v>TJ Karate Praha</v>
      </c>
      <c r="AF27" s="45"/>
      <c r="AG27" s="45"/>
      <c r="AH27" s="45"/>
      <c r="AI27" s="45"/>
      <c r="AJ27" s="45"/>
      <c r="AK27" s="45"/>
      <c r="AL27" s="35">
        <f>IF(AL28="","",6)</f>
        <v>6</v>
      </c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  <c r="AW27" s="106"/>
      <c r="AX27" s="106"/>
      <c r="AY27" s="106"/>
      <c r="AZ27" s="86"/>
    </row>
    <row r="28" spans="2:52" ht="19.5" customHeight="1">
      <c r="B28" s="49" t="str">
        <f>B9</f>
        <v>SK KESL RYU Praha</v>
      </c>
      <c r="C28" s="177">
        <v>2</v>
      </c>
      <c r="D28" s="178">
        <v>4</v>
      </c>
      <c r="E28" s="179">
        <v>2</v>
      </c>
      <c r="F28" s="180" t="s">
        <v>7</v>
      </c>
      <c r="G28" s="181">
        <v>0</v>
      </c>
      <c r="H28" s="182">
        <v>1</v>
      </c>
      <c r="I28" s="183">
        <v>0</v>
      </c>
      <c r="J28" s="177">
        <v>0</v>
      </c>
      <c r="K28" s="178">
        <v>2</v>
      </c>
      <c r="L28" s="179">
        <v>1</v>
      </c>
      <c r="M28" s="180" t="s">
        <v>7</v>
      </c>
      <c r="N28" s="181">
        <v>2</v>
      </c>
      <c r="O28" s="182">
        <v>5</v>
      </c>
      <c r="P28" s="183">
        <v>2</v>
      </c>
      <c r="Q28" s="177">
        <v>2</v>
      </c>
      <c r="R28" s="178">
        <v>16</v>
      </c>
      <c r="S28" s="179">
        <v>2</v>
      </c>
      <c r="T28" s="180" t="s">
        <v>7</v>
      </c>
      <c r="U28" s="181">
        <v>0</v>
      </c>
      <c r="V28" s="182">
        <v>0</v>
      </c>
      <c r="W28" s="183">
        <v>0</v>
      </c>
      <c r="X28" s="69"/>
      <c r="Y28" s="70"/>
      <c r="Z28" s="71"/>
      <c r="AA28" s="72" t="s">
        <v>7</v>
      </c>
      <c r="AB28" s="73"/>
      <c r="AC28" s="74"/>
      <c r="AD28" s="75"/>
      <c r="AE28" s="184">
        <v>2</v>
      </c>
      <c r="AF28" s="185">
        <v>10</v>
      </c>
      <c r="AG28" s="179">
        <v>2</v>
      </c>
      <c r="AH28" s="180" t="s">
        <v>7</v>
      </c>
      <c r="AI28" s="181">
        <v>0</v>
      </c>
      <c r="AJ28" s="186">
        <v>0</v>
      </c>
      <c r="AK28" s="187">
        <v>0</v>
      </c>
      <c r="AL28" s="45" t="str">
        <f>B28</f>
        <v>SK KESL RYU Praha</v>
      </c>
      <c r="AM28" s="45"/>
      <c r="AN28" s="45"/>
      <c r="AO28" s="45"/>
      <c r="AP28" s="45"/>
      <c r="AQ28" s="45"/>
      <c r="AR28" s="45"/>
      <c r="AS28" s="35">
        <f>IF(AS29="","",7)</f>
        <v>7</v>
      </c>
      <c r="AT28" s="35"/>
      <c r="AU28" s="35"/>
      <c r="AV28" s="35"/>
      <c r="AW28" s="35"/>
      <c r="AX28" s="35"/>
      <c r="AY28" s="35"/>
      <c r="AZ28" s="86"/>
    </row>
    <row r="29" spans="2:52" ht="19.5" customHeight="1">
      <c r="B29" s="87" t="str">
        <f>B10</f>
        <v>Sport Union Ústí n.L.</v>
      </c>
      <c r="C29" s="170">
        <v>2</v>
      </c>
      <c r="D29" s="171">
        <v>12</v>
      </c>
      <c r="E29" s="172">
        <v>2</v>
      </c>
      <c r="F29" s="173" t="s">
        <v>7</v>
      </c>
      <c r="G29" s="174">
        <v>1</v>
      </c>
      <c r="H29" s="175">
        <v>7</v>
      </c>
      <c r="I29" s="176">
        <v>0</v>
      </c>
      <c r="J29" s="88"/>
      <c r="K29" s="89"/>
      <c r="L29" s="90"/>
      <c r="M29" s="91" t="s">
        <v>7</v>
      </c>
      <c r="N29" s="92"/>
      <c r="O29" s="93"/>
      <c r="P29" s="94"/>
      <c r="Q29" s="170">
        <v>2</v>
      </c>
      <c r="R29" s="171">
        <v>16</v>
      </c>
      <c r="S29" s="172">
        <v>2</v>
      </c>
      <c r="T29" s="173" t="s">
        <v>7</v>
      </c>
      <c r="U29" s="174">
        <v>0</v>
      </c>
      <c r="V29" s="175">
        <v>0</v>
      </c>
      <c r="W29" s="176">
        <v>0</v>
      </c>
      <c r="X29" s="170">
        <v>2</v>
      </c>
      <c r="Y29" s="171">
        <v>16</v>
      </c>
      <c r="Z29" s="172">
        <v>2</v>
      </c>
      <c r="AA29" s="173" t="s">
        <v>7</v>
      </c>
      <c r="AB29" s="174">
        <v>0</v>
      </c>
      <c r="AC29" s="175">
        <v>0</v>
      </c>
      <c r="AD29" s="176">
        <v>0</v>
      </c>
      <c r="AE29" s="170">
        <v>2</v>
      </c>
      <c r="AF29" s="171">
        <v>9</v>
      </c>
      <c r="AG29" s="172">
        <v>2</v>
      </c>
      <c r="AH29" s="173" t="s">
        <v>7</v>
      </c>
      <c r="AI29" s="174">
        <v>0</v>
      </c>
      <c r="AJ29" s="175">
        <v>0</v>
      </c>
      <c r="AK29" s="176">
        <v>0</v>
      </c>
      <c r="AL29" s="107"/>
      <c r="AM29" s="108"/>
      <c r="AN29" s="90"/>
      <c r="AO29" s="91" t="s">
        <v>7</v>
      </c>
      <c r="AP29" s="92"/>
      <c r="AQ29" s="109"/>
      <c r="AR29" s="110"/>
      <c r="AS29" s="45" t="str">
        <f>B29</f>
        <v>Sport Union Ústí n.L.</v>
      </c>
      <c r="AT29" s="45"/>
      <c r="AU29" s="45"/>
      <c r="AV29" s="45"/>
      <c r="AW29" s="45"/>
      <c r="AX29" s="45"/>
      <c r="AY29" s="45"/>
      <c r="AZ29" s="86"/>
    </row>
    <row r="30" spans="23:52" ht="12.75"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2:24" ht="12.75">
      <c r="B32" s="111" t="s">
        <v>18</v>
      </c>
      <c r="C32" s="112" t="s">
        <v>19</v>
      </c>
      <c r="D32" s="112"/>
      <c r="E32" s="113" t="s">
        <v>20</v>
      </c>
      <c r="F32" s="113"/>
      <c r="G32" s="113"/>
      <c r="H32" s="113"/>
      <c r="I32" s="113"/>
      <c r="J32" s="113"/>
      <c r="K32" s="113"/>
      <c r="L32" s="114" t="s">
        <v>21</v>
      </c>
      <c r="M32" s="114"/>
      <c r="N32" s="114"/>
      <c r="O32" s="114"/>
      <c r="P32" s="114"/>
      <c r="Q32" s="114"/>
      <c r="R32" s="114"/>
      <c r="S32" s="115"/>
      <c r="T32" s="115"/>
      <c r="U32" s="115"/>
      <c r="V32" s="115"/>
      <c r="W32" s="5"/>
      <c r="X32" s="5"/>
    </row>
    <row r="33" spans="2:24" ht="12.75">
      <c r="B33" s="116" t="s">
        <v>40</v>
      </c>
      <c r="C33" s="112"/>
      <c r="D33" s="112"/>
      <c r="E33" s="117" t="s">
        <v>23</v>
      </c>
      <c r="F33" s="117"/>
      <c r="G33" s="117"/>
      <c r="H33" s="118" t="s">
        <v>24</v>
      </c>
      <c r="I33" s="118"/>
      <c r="J33" s="119" t="s">
        <v>25</v>
      </c>
      <c r="K33" s="119"/>
      <c r="L33" s="117" t="s">
        <v>23</v>
      </c>
      <c r="M33" s="117"/>
      <c r="N33" s="117"/>
      <c r="O33" s="118" t="s">
        <v>24</v>
      </c>
      <c r="P33" s="118"/>
      <c r="Q33" s="120" t="s">
        <v>25</v>
      </c>
      <c r="R33" s="120"/>
      <c r="S33" s="115"/>
      <c r="T33" s="115"/>
      <c r="U33" s="115"/>
      <c r="V33" s="115"/>
      <c r="W33" s="5"/>
      <c r="X33" s="5"/>
    </row>
    <row r="34" spans="2:31" ht="19.5" customHeight="1">
      <c r="B34" s="121" t="s">
        <v>5</v>
      </c>
      <c r="C34" s="122">
        <f>SUM(I15:I20,I24:I29)</f>
        <v>9</v>
      </c>
      <c r="D34" s="123"/>
      <c r="E34" s="124">
        <f>SUM(G15:G20,G24:G29)</f>
        <v>10</v>
      </c>
      <c r="F34" s="125" t="s">
        <v>7</v>
      </c>
      <c r="G34" s="125">
        <f>SUM(E15:E20,E24:E29)</f>
        <v>7</v>
      </c>
      <c r="H34" s="126"/>
      <c r="I34" s="127">
        <f>E34-G34</f>
        <v>3</v>
      </c>
      <c r="J34" s="128">
        <f>E34/G34</f>
        <v>1.4285714285714286</v>
      </c>
      <c r="K34" s="127"/>
      <c r="L34" s="129">
        <f>SUM(H15:H20,H24:H29)</f>
        <v>68</v>
      </c>
      <c r="M34" s="125" t="s">
        <v>7</v>
      </c>
      <c r="N34" s="130">
        <f>SUM(D15:D20,D24:D29)</f>
        <v>29</v>
      </c>
      <c r="O34" s="126"/>
      <c r="P34" s="127">
        <f>L34-N34</f>
        <v>39</v>
      </c>
      <c r="Q34" s="128">
        <f>L34/N34</f>
        <v>2.3448275862068964</v>
      </c>
      <c r="R34" s="131"/>
      <c r="S34" s="115"/>
      <c r="T34" s="132"/>
      <c r="U34" s="132"/>
      <c r="V34" s="115"/>
      <c r="W34" s="5"/>
      <c r="X34" s="5"/>
      <c r="AB34" s="13"/>
      <c r="AC34" s="14"/>
      <c r="AD34" s="13"/>
      <c r="AE34" s="14"/>
    </row>
    <row r="35" spans="2:31" ht="19.5" customHeight="1">
      <c r="B35" s="133" t="s">
        <v>6</v>
      </c>
      <c r="C35" s="134">
        <f>SUM(P16:P20,P25:P29,P29,C15,C24)</f>
        <v>14</v>
      </c>
      <c r="D35" s="135"/>
      <c r="E35" s="136">
        <f>SUM(N25:N29,N16:N20,E15,E24)</f>
        <v>14</v>
      </c>
      <c r="F35" s="125" t="s">
        <v>7</v>
      </c>
      <c r="G35" s="136">
        <f>SUM(L16:L20,L25:L29,G24,G15)</f>
        <v>4</v>
      </c>
      <c r="H35" s="137"/>
      <c r="I35" s="127">
        <f>E35-G35</f>
        <v>10</v>
      </c>
      <c r="J35" s="128">
        <f>E35/G35</f>
        <v>3.5</v>
      </c>
      <c r="K35" s="138"/>
      <c r="L35" s="139">
        <f>SUM(O16:O20,O25:O29,D15,D24)</f>
        <v>59</v>
      </c>
      <c r="M35" s="125" t="s">
        <v>7</v>
      </c>
      <c r="N35" s="140">
        <f>SUM(K25:K29,K16:K20,H15,H24)</f>
        <v>30</v>
      </c>
      <c r="O35" s="137"/>
      <c r="P35" s="127">
        <f>L35-N35</f>
        <v>29</v>
      </c>
      <c r="Q35" s="128">
        <f>L35/N35</f>
        <v>1.9666666666666666</v>
      </c>
      <c r="R35" s="141"/>
      <c r="S35" s="115"/>
      <c r="T35" s="132"/>
      <c r="U35" s="132" t="s">
        <v>26</v>
      </c>
      <c r="V35" s="115"/>
      <c r="W35" s="5"/>
      <c r="X35" s="5"/>
      <c r="AB35" s="13"/>
      <c r="AC35" s="14"/>
      <c r="AD35" s="13"/>
      <c r="AE35" s="14"/>
    </row>
    <row r="36" spans="2:31" ht="19.5" customHeight="1">
      <c r="B36" s="133" t="s">
        <v>8</v>
      </c>
      <c r="C36" s="134">
        <f>SUM(W26:W29,W17:W20,C16,J16,C25,J25)</f>
        <v>2</v>
      </c>
      <c r="D36" s="135"/>
      <c r="E36" s="139">
        <f>SUM(U17:U20,U26:U29,E16,L16,E25,L25)</f>
        <v>3</v>
      </c>
      <c r="F36" s="125" t="s">
        <v>7</v>
      </c>
      <c r="G36" s="140">
        <f>SUM(S17:S20,S26:S29,G16,N16,G25,N25)</f>
        <v>14</v>
      </c>
      <c r="H36" s="137"/>
      <c r="I36" s="127">
        <f>E36-G36</f>
        <v>-11</v>
      </c>
      <c r="J36" s="128">
        <f>E36/G36</f>
        <v>0.21428571428571427</v>
      </c>
      <c r="K36" s="138"/>
      <c r="L36" s="139">
        <f>SUM(V26:V29,V17:V20,D16,K16,D25,K25)</f>
        <v>24</v>
      </c>
      <c r="M36" s="125" t="s">
        <v>7</v>
      </c>
      <c r="N36" s="140">
        <f>SUM(R17:R20,R26:R29,H16,O16,H25,O25)</f>
        <v>75</v>
      </c>
      <c r="O36" s="137"/>
      <c r="P36" s="127">
        <f>L36-N36</f>
        <v>-51</v>
      </c>
      <c r="Q36" s="128">
        <f>L36/N36</f>
        <v>0.32</v>
      </c>
      <c r="R36" s="141"/>
      <c r="S36" s="115"/>
      <c r="T36" s="132"/>
      <c r="U36" s="132"/>
      <c r="V36" s="115"/>
      <c r="W36" s="5"/>
      <c r="X36" s="5"/>
      <c r="AB36" s="13"/>
      <c r="AC36" s="14"/>
      <c r="AD36" s="13"/>
      <c r="AE36" s="14"/>
    </row>
    <row r="37" spans="2:31" ht="19.5" customHeight="1">
      <c r="B37" s="133" t="s">
        <v>10</v>
      </c>
      <c r="C37" s="134">
        <f>SUM(AD18:AD20,AD27:AD29,C17,J17,Q17,C26,J26,Q26)</f>
        <v>9</v>
      </c>
      <c r="D37" s="135"/>
      <c r="E37" s="139">
        <f>SUM(AB18:AB20,AB27:AB29,E17,L17,S17,E26,L26,S26)</f>
        <v>9</v>
      </c>
      <c r="F37" s="125" t="s">
        <v>7</v>
      </c>
      <c r="G37" s="140">
        <f>SUM(Z18:Z20,Z27:Z29,G17,N17,U17,G26,N26,U26)</f>
        <v>7</v>
      </c>
      <c r="H37" s="137"/>
      <c r="I37" s="127">
        <f>E37-G37</f>
        <v>2</v>
      </c>
      <c r="J37" s="128">
        <f>E37/G37</f>
        <v>1.2857142857142858</v>
      </c>
      <c r="K37" s="138"/>
      <c r="L37" s="139">
        <f>SUM(AC18:AC20,AC27:AC29,D17,K17,R17,D26,K26,R26)</f>
        <v>61</v>
      </c>
      <c r="M37" s="125" t="s">
        <v>7</v>
      </c>
      <c r="N37" s="140">
        <f>SUM(Y18:Y20,Y27:Y29,H17,O17,V17,H26,O26,V26)</f>
        <v>51</v>
      </c>
      <c r="O37" s="137"/>
      <c r="P37" s="127">
        <f>L37-N37</f>
        <v>10</v>
      </c>
      <c r="Q37" s="128">
        <f>L37/N37</f>
        <v>1.196078431372549</v>
      </c>
      <c r="R37" s="141"/>
      <c r="S37" s="115"/>
      <c r="T37" s="132"/>
      <c r="U37" s="132"/>
      <c r="V37" s="115"/>
      <c r="W37" s="5"/>
      <c r="X37" s="5"/>
      <c r="AB37" s="13"/>
      <c r="AC37" s="14"/>
      <c r="AD37" s="13"/>
      <c r="AE37" s="14"/>
    </row>
    <row r="38" spans="2:31" ht="19.5" customHeight="1">
      <c r="B38" s="142" t="s">
        <v>12</v>
      </c>
      <c r="C38" s="143">
        <f>SUM(C18,J18,Q18,X18,AK19,AK20,C27,J27,Q27,X27,AK28,AK29)</f>
        <v>2</v>
      </c>
      <c r="D38" s="135"/>
      <c r="E38" s="139">
        <f>SUM(E18,L18,S18,Z18,AI19,AI20,E27,L27,S27,Z27,AI28,AI29)</f>
        <v>2</v>
      </c>
      <c r="F38" s="125" t="s">
        <v>7</v>
      </c>
      <c r="G38" s="140">
        <f>SUM(G18,N18,U18,AB18,AG19,AG20,G27,N27,U27,AB27,AG28,AG29)</f>
        <v>14</v>
      </c>
      <c r="H38" s="137"/>
      <c r="I38" s="127">
        <f>E38-G38</f>
        <v>-12</v>
      </c>
      <c r="J38" s="128">
        <f>E38/G38</f>
        <v>0.14285714285714285</v>
      </c>
      <c r="K38" s="138"/>
      <c r="L38" s="139">
        <f>SUM(D18,K18,R18,Y18,AJ19,AJ20,D27,K27,R27,Y27,AJ28,AJ29)</f>
        <v>16</v>
      </c>
      <c r="M38" s="125" t="s">
        <v>7</v>
      </c>
      <c r="N38" s="140">
        <f>SUM(H18,O18,V18,AC18,AF19,AF20,H27,O27,V27,AC27,AF28,AF29)</f>
        <v>97</v>
      </c>
      <c r="O38" s="137"/>
      <c r="P38" s="127">
        <f>L38-N38</f>
        <v>-81</v>
      </c>
      <c r="Q38" s="128">
        <f>L38/N38</f>
        <v>0.16494845360824742</v>
      </c>
      <c r="R38" s="141"/>
      <c r="S38" s="115"/>
      <c r="T38" s="132"/>
      <c r="U38" s="132"/>
      <c r="V38" s="115"/>
      <c r="W38" s="5"/>
      <c r="X38" s="5"/>
      <c r="AB38" s="13"/>
      <c r="AC38" s="14"/>
      <c r="AD38" s="13"/>
      <c r="AE38" s="14"/>
    </row>
    <row r="39" spans="2:18" ht="19.5" customHeight="1">
      <c r="B39" s="133" t="s">
        <v>14</v>
      </c>
      <c r="C39" s="122">
        <f>SUM(AR20,AR29,C19,J19,Q19,X19,AE19,C28,J28,Q28,X28,AE28)</f>
        <v>8</v>
      </c>
      <c r="D39" s="123"/>
      <c r="E39" s="124">
        <f>SUM(AP20,AP29,E19,L19,S19,Z19,AG19,E28,L28,S28,Z28,AG28)</f>
        <v>9</v>
      </c>
      <c r="F39" s="125" t="s">
        <v>7</v>
      </c>
      <c r="G39" s="125">
        <f>SUM(AN20,AN29,G19,N19,U19,AB19,AI19,G28,N28,U28,AB28,AI28)</f>
        <v>9</v>
      </c>
      <c r="H39" s="126"/>
      <c r="I39" s="127">
        <f>E39-G39</f>
        <v>0</v>
      </c>
      <c r="J39" s="128">
        <f>E39/G39</f>
        <v>1</v>
      </c>
      <c r="K39" s="127"/>
      <c r="L39" s="129">
        <f>SUM(AQ20,AQ29,D19,K19,R19,Y19,AF19,D28,K28,R28,Y28,AF28)</f>
        <v>37</v>
      </c>
      <c r="M39" s="125" t="s">
        <v>7</v>
      </c>
      <c r="N39" s="130">
        <f>SUM(AM20,AM29,H19,O19,V19,AC19,AJ19,H28,O28,V28,AC28,AJ28)</f>
        <v>46</v>
      </c>
      <c r="O39" s="126"/>
      <c r="P39" s="127">
        <f>L39-N39</f>
        <v>-9</v>
      </c>
      <c r="Q39" s="128">
        <f>L39/N39</f>
        <v>0.8043478260869565</v>
      </c>
      <c r="R39" s="131"/>
    </row>
    <row r="40" spans="2:18" ht="19.5" customHeight="1">
      <c r="B40" s="144" t="s">
        <v>15</v>
      </c>
      <c r="C40" s="145">
        <f>SUM(C20,J20,Q20,X20,AE20,AL20,C29,J29,Q29,X29,AE29,AL29)</f>
        <v>12</v>
      </c>
      <c r="D40" s="146"/>
      <c r="E40" s="147">
        <f>SUM(E20,L20,S20,Z20,AG20,AN20,E29,L29,S29,Z29,AG29,AN29)</f>
        <v>12</v>
      </c>
      <c r="F40" s="148" t="s">
        <v>7</v>
      </c>
      <c r="G40" s="147">
        <f>SUM(G20,N20,U20,AB20,AI20,AP20,G29,N29,U29,AB29,AI29,AP29)</f>
        <v>4</v>
      </c>
      <c r="H40" s="149"/>
      <c r="I40" s="150">
        <f>E40-G40</f>
        <v>8</v>
      </c>
      <c r="J40" s="151">
        <f>E40/G40</f>
        <v>3</v>
      </c>
      <c r="K40" s="152"/>
      <c r="L40" s="153">
        <f>SUM(D20,K20,R20,Y20,AF20,AM20,D29,K29,R29,Y29,AF29,AM29)</f>
        <v>82</v>
      </c>
      <c r="M40" s="148" t="s">
        <v>7</v>
      </c>
      <c r="N40" s="154">
        <f>SUM(H20,O20,V20,AC20,AJ20,AQ20,H29,O29,V29,AC29,AJ29,AQ29)</f>
        <v>19</v>
      </c>
      <c r="O40" s="149"/>
      <c r="P40" s="150">
        <f>L40-N40</f>
        <v>63</v>
      </c>
      <c r="Q40" s="151">
        <f>L40/N40</f>
        <v>4.315789473684211</v>
      </c>
      <c r="R40" s="155"/>
    </row>
    <row r="42" spans="1:5" ht="19.5" customHeight="1">
      <c r="A42" s="156" t="s">
        <v>27</v>
      </c>
      <c r="B42" s="157" t="s">
        <v>28</v>
      </c>
      <c r="C42" s="156" t="s">
        <v>41</v>
      </c>
      <c r="D42" s="156"/>
      <c r="E42" s="156"/>
    </row>
    <row r="43" spans="1:5" ht="19.5" customHeight="1">
      <c r="A43" s="158" t="s">
        <v>30</v>
      </c>
      <c r="B43" s="12" t="s">
        <v>6</v>
      </c>
      <c r="C43" s="12">
        <v>14</v>
      </c>
      <c r="D43" s="159">
        <v>10</v>
      </c>
      <c r="E43" s="159">
        <v>29</v>
      </c>
    </row>
    <row r="44" spans="1:5" ht="19.5" customHeight="1">
      <c r="A44" s="158" t="s">
        <v>31</v>
      </c>
      <c r="B44" s="12" t="s">
        <v>15</v>
      </c>
      <c r="C44" s="12">
        <v>12</v>
      </c>
      <c r="D44" s="159">
        <v>8</v>
      </c>
      <c r="E44" s="159">
        <v>63</v>
      </c>
    </row>
    <row r="45" spans="1:5" ht="19.5" customHeight="1">
      <c r="A45" s="158" t="s">
        <v>32</v>
      </c>
      <c r="B45" s="12" t="s">
        <v>5</v>
      </c>
      <c r="C45" s="12">
        <v>9</v>
      </c>
      <c r="D45" s="159">
        <v>3</v>
      </c>
      <c r="E45" s="159">
        <v>39</v>
      </c>
    </row>
    <row r="46" spans="1:5" ht="19.5" customHeight="1">
      <c r="A46" s="158" t="s">
        <v>33</v>
      </c>
      <c r="B46" s="12" t="s">
        <v>10</v>
      </c>
      <c r="C46" s="12">
        <v>9</v>
      </c>
      <c r="D46" s="159">
        <v>2</v>
      </c>
      <c r="E46" s="159">
        <v>10</v>
      </c>
    </row>
    <row r="47" spans="1:5" ht="19.5" customHeight="1">
      <c r="A47" s="158" t="s">
        <v>34</v>
      </c>
      <c r="B47" s="12" t="s">
        <v>14</v>
      </c>
      <c r="C47" s="12">
        <v>8</v>
      </c>
      <c r="D47" s="159">
        <v>0</v>
      </c>
      <c r="E47" s="159">
        <v>-9</v>
      </c>
    </row>
    <row r="48" spans="1:5" ht="19.5" customHeight="1">
      <c r="A48" s="158" t="s">
        <v>35</v>
      </c>
      <c r="B48" s="12" t="s">
        <v>8</v>
      </c>
      <c r="C48" s="12">
        <v>2</v>
      </c>
      <c r="D48" s="159">
        <v>-11</v>
      </c>
      <c r="E48" s="159">
        <v>-51</v>
      </c>
    </row>
    <row r="49" spans="1:5" ht="19.5" customHeight="1">
      <c r="A49" s="158" t="s">
        <v>36</v>
      </c>
      <c r="B49" s="12" t="s">
        <v>12</v>
      </c>
      <c r="C49" s="12">
        <v>2</v>
      </c>
      <c r="D49" s="159">
        <v>-12</v>
      </c>
      <c r="E49" s="159">
        <v>-81</v>
      </c>
    </row>
  </sheetData>
  <mergeCells count="79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42:E42"/>
  </mergeCells>
  <conditionalFormatting sqref="B14:B20 B23:B29">
    <cfRule type="cellIs" priority="1" dxfId="0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"/>
  <sheetViews>
    <sheetView tabSelected="1" workbookViewId="0" topLeftCell="A24">
      <selection activeCell="U43" sqref="U43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5" width="2.7109375" style="0" customWidth="1"/>
    <col min="16" max="17" width="4.1406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2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9"/>
      <c r="P3" s="9"/>
      <c r="Q3" s="9"/>
      <c r="R3" s="10" t="s">
        <v>4</v>
      </c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4" ht="15" customHeight="1">
      <c r="A4" s="6"/>
      <c r="B4" s="12" t="s">
        <v>5</v>
      </c>
      <c r="C4" s="13"/>
      <c r="D4" s="160" t="s">
        <v>37</v>
      </c>
      <c r="E4" s="160"/>
      <c r="F4" s="14"/>
      <c r="G4" s="15"/>
      <c r="H4" s="6"/>
      <c r="I4" s="6"/>
      <c r="J4" s="6"/>
      <c r="K4" s="6"/>
      <c r="L4" s="6"/>
      <c r="M4" s="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B4" s="5"/>
    </row>
    <row r="5" spans="1:54" ht="15" customHeight="1">
      <c r="A5" s="6"/>
      <c r="B5" s="12" t="s">
        <v>6</v>
      </c>
      <c r="C5" s="13"/>
      <c r="D5" s="161" t="s">
        <v>38</v>
      </c>
      <c r="E5" s="161"/>
      <c r="F5" s="14"/>
      <c r="G5" s="15"/>
      <c r="H5" s="6"/>
      <c r="I5" s="6"/>
      <c r="J5" s="6"/>
      <c r="K5" s="6"/>
      <c r="L5" s="6"/>
      <c r="M5" s="6"/>
      <c r="N5" s="16"/>
      <c r="O5" s="17"/>
      <c r="P5" s="17"/>
      <c r="Q5" s="19">
        <v>0</v>
      </c>
      <c r="R5" s="20">
        <v>3</v>
      </c>
      <c r="S5" s="21">
        <v>0</v>
      </c>
      <c r="T5" s="21" t="s">
        <v>7</v>
      </c>
      <c r="U5" s="22">
        <v>2</v>
      </c>
      <c r="V5" s="23">
        <v>12</v>
      </c>
      <c r="W5" s="24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5"/>
    </row>
    <row r="6" spans="1:62" ht="15" customHeight="1">
      <c r="A6" s="6"/>
      <c r="B6" s="12" t="s">
        <v>8</v>
      </c>
      <c r="C6" s="13"/>
      <c r="D6" s="162" t="s">
        <v>39</v>
      </c>
      <c r="E6" s="162"/>
      <c r="F6" s="14"/>
      <c r="G6" s="15"/>
      <c r="H6" s="6"/>
      <c r="I6" s="6"/>
      <c r="J6" s="6"/>
      <c r="K6" s="6"/>
      <c r="L6" s="6"/>
      <c r="M6" s="6"/>
      <c r="N6" s="16"/>
      <c r="O6" s="17"/>
      <c r="P6" s="17"/>
      <c r="Q6" s="25"/>
      <c r="R6" s="25"/>
      <c r="S6" s="26" t="s">
        <v>9</v>
      </c>
      <c r="T6" s="26"/>
      <c r="U6" s="26"/>
      <c r="V6" s="26"/>
      <c r="W6" s="26"/>
      <c r="X6" s="26"/>
      <c r="Y6" s="26"/>
      <c r="Z6" s="26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D6" s="5"/>
      <c r="BE6" s="5"/>
      <c r="BF6" s="5"/>
      <c r="BG6" s="5"/>
      <c r="BH6" s="5"/>
      <c r="BI6" s="5"/>
      <c r="BJ6" s="5"/>
    </row>
    <row r="7" spans="1:62" ht="15" customHeight="1">
      <c r="A7" s="6"/>
      <c r="B7" s="12" t="s">
        <v>10</v>
      </c>
      <c r="C7" s="13"/>
      <c r="D7" s="14"/>
      <c r="E7" s="13"/>
      <c r="F7" s="14"/>
      <c r="G7" s="15"/>
      <c r="H7" s="6"/>
      <c r="I7" s="6"/>
      <c r="J7" s="6"/>
      <c r="K7" s="6"/>
      <c r="L7" s="6"/>
      <c r="M7" s="6"/>
      <c r="N7" s="16"/>
      <c r="O7" s="17"/>
      <c r="P7" s="17"/>
      <c r="Q7" s="16"/>
      <c r="R7" s="27" t="s">
        <v>11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C7" s="5"/>
      <c r="BD7" s="5"/>
      <c r="BI7" s="5"/>
      <c r="BJ7" s="5"/>
    </row>
    <row r="8" spans="1:62" ht="15" customHeight="1">
      <c r="A8" s="6"/>
      <c r="B8" s="12" t="s">
        <v>12</v>
      </c>
      <c r="C8" s="13"/>
      <c r="D8" s="14"/>
      <c r="E8" s="13"/>
      <c r="F8" s="14"/>
      <c r="G8" s="15"/>
      <c r="H8" s="6"/>
      <c r="I8" s="6"/>
      <c r="J8" s="6"/>
      <c r="K8" s="6"/>
      <c r="L8" s="6"/>
      <c r="M8" s="6"/>
      <c r="N8" s="16"/>
      <c r="O8" s="17"/>
      <c r="P8" s="17"/>
      <c r="Q8" s="27" t="s">
        <v>13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C8" s="5"/>
      <c r="BD8" s="5"/>
      <c r="BI8" s="5"/>
      <c r="BJ8" s="5"/>
    </row>
    <row r="9" spans="1:62" ht="15" customHeight="1">
      <c r="A9" s="6"/>
      <c r="B9" s="12" t="s">
        <v>14</v>
      </c>
      <c r="C9" s="13"/>
      <c r="D9" s="14"/>
      <c r="E9" s="13"/>
      <c r="F9" s="14"/>
      <c r="G9" s="15"/>
      <c r="H9" s="6"/>
      <c r="I9" s="6"/>
      <c r="J9" s="6"/>
      <c r="K9" s="6"/>
      <c r="L9" s="6"/>
      <c r="M9" s="6"/>
      <c r="N9" s="28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C9" s="5"/>
      <c r="BD9" s="5"/>
      <c r="BI9" s="5"/>
      <c r="BJ9" s="5"/>
    </row>
    <row r="10" spans="1:61" ht="15" customHeight="1">
      <c r="A10" s="6"/>
      <c r="B10" s="12" t="s">
        <v>15</v>
      </c>
      <c r="C10" s="13"/>
      <c r="D10" s="14"/>
      <c r="E10" s="13"/>
      <c r="F10" s="14"/>
      <c r="G10" s="15"/>
      <c r="H10" s="6"/>
      <c r="I10" s="6"/>
      <c r="J10" s="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B10" s="5"/>
      <c r="BI10" s="5"/>
    </row>
    <row r="11" spans="1:61" ht="15" customHeight="1">
      <c r="A11" s="6"/>
      <c r="C11" s="32"/>
      <c r="D11" s="6"/>
      <c r="E11" s="6"/>
      <c r="F11" s="6"/>
      <c r="G11" s="32"/>
      <c r="H11" s="6"/>
      <c r="I11" s="6"/>
      <c r="J11" s="6"/>
      <c r="K11" s="4"/>
      <c r="L11" s="4"/>
      <c r="M11" s="4"/>
      <c r="N11" s="7"/>
      <c r="O11" s="7"/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B11" s="5"/>
      <c r="BI11" s="5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5" ht="19.5" customHeight="1">
      <c r="B13" s="34" t="s">
        <v>16</v>
      </c>
      <c r="C13" s="35">
        <f>IF(C14="","",1)</f>
        <v>1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9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G13" s="6"/>
      <c r="BH13" s="41"/>
      <c r="BI13" s="42"/>
      <c r="BJ13" s="6"/>
      <c r="BK13" s="6"/>
      <c r="BL13" s="6"/>
      <c r="BM13" s="6"/>
    </row>
    <row r="14" spans="2:79" s="43" customFormat="1" ht="19.5" customHeight="1">
      <c r="B14" s="44" t="str">
        <f>IF($B4="","",$B4)</f>
        <v>TJ Baník Havířov</v>
      </c>
      <c r="C14" s="45" t="str">
        <f>IF($B4="","",$B4)</f>
        <v>TJ Baník Havířov</v>
      </c>
      <c r="D14" s="45"/>
      <c r="E14" s="45"/>
      <c r="F14" s="45"/>
      <c r="G14" s="45"/>
      <c r="H14" s="45"/>
      <c r="I14" s="45"/>
      <c r="J14" s="35">
        <f>IF(J15="","",2)</f>
        <v>2</v>
      </c>
      <c r="K14" s="35"/>
      <c r="L14" s="35"/>
      <c r="M14" s="35"/>
      <c r="N14" s="35"/>
      <c r="O14" s="35"/>
      <c r="P14" s="35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8"/>
      <c r="BG14" s="6"/>
      <c r="BH14" s="41"/>
      <c r="BI14" s="42"/>
      <c r="BJ14" s="6"/>
      <c r="BK14" s="6"/>
      <c r="BL14" s="6"/>
      <c r="BM14" s="6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s="43" customFormat="1" ht="19.5" customHeight="1">
      <c r="B15" s="49" t="str">
        <f>IF($B5="","",$B5)</f>
        <v>TJ Karate Č.Budějovice</v>
      </c>
      <c r="C15" s="50">
        <v>2</v>
      </c>
      <c r="D15" s="51">
        <v>5</v>
      </c>
      <c r="E15" s="52">
        <v>2</v>
      </c>
      <c r="F15" s="53" t="s">
        <v>7</v>
      </c>
      <c r="G15" s="54">
        <v>0</v>
      </c>
      <c r="H15" s="55">
        <v>1</v>
      </c>
      <c r="I15" s="56">
        <v>0</v>
      </c>
      <c r="J15" s="45" t="str">
        <f>IF($B5="","",$B5)</f>
        <v>TJ Karate Č.Budějovice</v>
      </c>
      <c r="K15" s="45"/>
      <c r="L15" s="45"/>
      <c r="M15" s="45"/>
      <c r="N15" s="45"/>
      <c r="O15" s="45"/>
      <c r="P15" s="45"/>
      <c r="Q15" s="35">
        <f>IF(Q16="","",3)</f>
        <v>3</v>
      </c>
      <c r="R15" s="35"/>
      <c r="S15" s="35"/>
      <c r="T15" s="35"/>
      <c r="U15" s="35"/>
      <c r="V15" s="35"/>
      <c r="W15" s="35"/>
      <c r="X15" s="57"/>
      <c r="Y15" s="57"/>
      <c r="Z15" s="57"/>
      <c r="AA15" s="57"/>
      <c r="AB15" s="57"/>
      <c r="AC15" s="57"/>
      <c r="AD15" s="5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8"/>
      <c r="AT15" s="58"/>
      <c r="AU15" s="58"/>
      <c r="AV15" s="58"/>
      <c r="AW15" s="58"/>
      <c r="AX15" s="58"/>
      <c r="AY15" s="58"/>
      <c r="AZ15" s="48"/>
      <c r="BG15" s="6"/>
      <c r="BH15" s="41"/>
      <c r="BI15" s="41"/>
      <c r="BJ15" s="6"/>
      <c r="BK15" s="6"/>
      <c r="BL15" s="6"/>
      <c r="BM15" s="6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s="43" customFormat="1" ht="19.5" customHeight="1">
      <c r="B16" s="49" t="str">
        <f>IF($B6="","",$B6)</f>
        <v>Kamura Ústí n.L.</v>
      </c>
      <c r="C16" s="59">
        <v>0</v>
      </c>
      <c r="D16" s="60">
        <v>0</v>
      </c>
      <c r="E16" s="61">
        <v>0</v>
      </c>
      <c r="F16" s="62" t="s">
        <v>7</v>
      </c>
      <c r="G16" s="63">
        <v>2</v>
      </c>
      <c r="H16" s="64">
        <v>3</v>
      </c>
      <c r="I16" s="65">
        <v>2</v>
      </c>
      <c r="J16" s="59">
        <v>0</v>
      </c>
      <c r="K16" s="60">
        <v>0</v>
      </c>
      <c r="L16" s="66">
        <v>0</v>
      </c>
      <c r="M16" s="67" t="s">
        <v>7</v>
      </c>
      <c r="N16" s="68">
        <v>2</v>
      </c>
      <c r="O16" s="64">
        <v>5</v>
      </c>
      <c r="P16" s="65">
        <v>2</v>
      </c>
      <c r="Q16" s="45" t="str">
        <f>IF($B6="","",$B6)</f>
        <v>Kamura Ústí n.L.</v>
      </c>
      <c r="R16" s="45"/>
      <c r="S16" s="45"/>
      <c r="T16" s="45"/>
      <c r="U16" s="45"/>
      <c r="V16" s="45"/>
      <c r="W16" s="45"/>
      <c r="X16" s="35">
        <f>IF(X17="","",4)</f>
        <v>4</v>
      </c>
      <c r="Y16" s="35"/>
      <c r="Z16" s="35"/>
      <c r="AA16" s="35"/>
      <c r="AB16" s="35"/>
      <c r="AC16" s="35"/>
      <c r="AD16" s="35"/>
      <c r="AE16" s="57"/>
      <c r="AF16" s="57"/>
      <c r="AG16" s="57"/>
      <c r="AH16" s="57"/>
      <c r="AI16" s="57"/>
      <c r="AJ16" s="57"/>
      <c r="AK16" s="57"/>
      <c r="AL16" s="47"/>
      <c r="AM16" s="47"/>
      <c r="AN16" s="47"/>
      <c r="AO16" s="47"/>
      <c r="AP16" s="47"/>
      <c r="AQ16" s="47"/>
      <c r="AR16" s="47"/>
      <c r="AS16" s="58"/>
      <c r="AT16" s="58"/>
      <c r="AU16" s="58"/>
      <c r="AV16" s="58"/>
      <c r="AW16" s="58"/>
      <c r="AX16" s="58"/>
      <c r="AY16" s="58"/>
      <c r="AZ16" s="48"/>
      <c r="BG16" s="6"/>
      <c r="BH16" s="41"/>
      <c r="BI16" s="42"/>
      <c r="BJ16" s="6"/>
      <c r="BK16" s="6"/>
      <c r="BL16" s="6"/>
      <c r="BM16" s="6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43" customFormat="1" ht="19.5" customHeight="1">
      <c r="B17" s="49" t="str">
        <f>IF($B7="","",$B7)</f>
        <v>SK Karate Spartak HK</v>
      </c>
      <c r="C17" s="69">
        <v>0</v>
      </c>
      <c r="D17" s="70">
        <v>0</v>
      </c>
      <c r="E17" s="71">
        <v>0</v>
      </c>
      <c r="F17" s="72" t="s">
        <v>7</v>
      </c>
      <c r="G17" s="73">
        <v>2</v>
      </c>
      <c r="H17" s="74">
        <v>10</v>
      </c>
      <c r="I17" s="75">
        <v>2</v>
      </c>
      <c r="J17" s="76">
        <v>0</v>
      </c>
      <c r="K17" s="77">
        <v>7</v>
      </c>
      <c r="L17" s="66">
        <v>1</v>
      </c>
      <c r="M17" s="67" t="s">
        <v>7</v>
      </c>
      <c r="N17" s="68">
        <v>2</v>
      </c>
      <c r="O17" s="78">
        <v>7</v>
      </c>
      <c r="P17" s="79">
        <v>2</v>
      </c>
      <c r="Q17" s="80">
        <v>0</v>
      </c>
      <c r="R17" s="81">
        <v>3</v>
      </c>
      <c r="S17" s="71">
        <v>1</v>
      </c>
      <c r="T17" s="72" t="s">
        <v>7</v>
      </c>
      <c r="U17" s="73">
        <v>0</v>
      </c>
      <c r="V17" s="82">
        <v>0</v>
      </c>
      <c r="W17" s="83">
        <v>0</v>
      </c>
      <c r="X17" s="45" t="str">
        <f>IF($B7="","",$B7)</f>
        <v>SK Karate Spartak HK</v>
      </c>
      <c r="Y17" s="45"/>
      <c r="Z17" s="45"/>
      <c r="AA17" s="45"/>
      <c r="AB17" s="45"/>
      <c r="AC17" s="45"/>
      <c r="AD17" s="45"/>
      <c r="AE17" s="35">
        <f>IF(AE18="","",5)</f>
        <v>5</v>
      </c>
      <c r="AF17" s="35"/>
      <c r="AG17" s="35"/>
      <c r="AH17" s="35"/>
      <c r="AI17" s="35"/>
      <c r="AJ17" s="35"/>
      <c r="AK17" s="35"/>
      <c r="AL17" s="46"/>
      <c r="AM17" s="46"/>
      <c r="AN17" s="46"/>
      <c r="AO17" s="46"/>
      <c r="AP17" s="46"/>
      <c r="AQ17" s="46"/>
      <c r="AR17" s="46"/>
      <c r="AS17" s="84"/>
      <c r="AT17" s="84"/>
      <c r="AU17" s="84"/>
      <c r="AV17" s="84"/>
      <c r="AW17" s="84"/>
      <c r="AX17" s="84"/>
      <c r="AY17" s="84"/>
      <c r="AZ17" s="48"/>
      <c r="BG17" s="6"/>
      <c r="BH17" s="41"/>
      <c r="BI17" s="42"/>
      <c r="BJ17" s="6"/>
      <c r="BK17" s="6"/>
      <c r="BL17" s="6"/>
      <c r="BM17" s="6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43" customFormat="1" ht="19.5" customHeight="1">
      <c r="B18" s="49" t="str">
        <f>IF($B8="","",$B8)</f>
        <v>TJ Karate Praha</v>
      </c>
      <c r="C18" s="76">
        <v>0</v>
      </c>
      <c r="D18" s="77">
        <v>0</v>
      </c>
      <c r="E18" s="66">
        <v>0</v>
      </c>
      <c r="F18" s="67" t="s">
        <v>7</v>
      </c>
      <c r="G18" s="68">
        <v>2</v>
      </c>
      <c r="H18" s="78">
        <v>16</v>
      </c>
      <c r="I18" s="79">
        <v>2</v>
      </c>
      <c r="J18" s="163">
        <v>0</v>
      </c>
      <c r="K18" s="164">
        <v>1</v>
      </c>
      <c r="L18" s="165">
        <v>0</v>
      </c>
      <c r="M18" s="166" t="s">
        <v>7</v>
      </c>
      <c r="N18" s="167">
        <v>2</v>
      </c>
      <c r="O18" s="168">
        <v>11</v>
      </c>
      <c r="P18" s="169">
        <v>2</v>
      </c>
      <c r="Q18" s="76">
        <v>0</v>
      </c>
      <c r="R18" s="77">
        <v>0</v>
      </c>
      <c r="S18" s="66">
        <v>0</v>
      </c>
      <c r="T18" s="67" t="s">
        <v>7</v>
      </c>
      <c r="U18" s="68">
        <v>2</v>
      </c>
      <c r="V18" s="78">
        <v>16</v>
      </c>
      <c r="W18" s="79">
        <v>2</v>
      </c>
      <c r="X18" s="59">
        <v>0</v>
      </c>
      <c r="Y18" s="60">
        <v>0</v>
      </c>
      <c r="Z18" s="66">
        <v>0</v>
      </c>
      <c r="AA18" s="67" t="s">
        <v>7</v>
      </c>
      <c r="AB18" s="68">
        <v>2</v>
      </c>
      <c r="AC18" s="64">
        <v>16</v>
      </c>
      <c r="AD18" s="65">
        <v>2</v>
      </c>
      <c r="AE18" s="45" t="str">
        <f>IF($B8="","",$B8)</f>
        <v>TJ Karate Praha</v>
      </c>
      <c r="AF18" s="45"/>
      <c r="AG18" s="45"/>
      <c r="AH18" s="45"/>
      <c r="AI18" s="45"/>
      <c r="AJ18" s="45"/>
      <c r="AK18" s="45"/>
      <c r="AL18" s="35">
        <f>IF(AL19="","",6)</f>
        <v>6</v>
      </c>
      <c r="AM18" s="35"/>
      <c r="AN18" s="35"/>
      <c r="AO18" s="35"/>
      <c r="AP18" s="35"/>
      <c r="AQ18" s="35"/>
      <c r="AR18" s="35"/>
      <c r="AS18" s="85"/>
      <c r="AT18" s="85"/>
      <c r="AU18" s="85"/>
      <c r="AV18" s="85"/>
      <c r="AW18" s="85"/>
      <c r="AX18" s="85"/>
      <c r="AY18" s="85"/>
      <c r="AZ18" s="48"/>
      <c r="BG18" s="6"/>
      <c r="BH18" s="41"/>
      <c r="BI18" s="42"/>
      <c r="BJ18" s="6"/>
      <c r="BK18" s="6"/>
      <c r="BL18" s="6"/>
      <c r="BM18" s="6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s="43" customFormat="1" ht="19.5" customHeight="1">
      <c r="B19" s="49" t="str">
        <f>IF($B9="","",$B9)</f>
        <v>SK KESL RYU Praha</v>
      </c>
      <c r="C19" s="76">
        <v>0</v>
      </c>
      <c r="D19" s="77">
        <v>1</v>
      </c>
      <c r="E19" s="66">
        <v>0</v>
      </c>
      <c r="F19" s="67" t="s">
        <v>7</v>
      </c>
      <c r="G19" s="68">
        <v>2</v>
      </c>
      <c r="H19" s="78">
        <v>12</v>
      </c>
      <c r="I19" s="79">
        <v>2</v>
      </c>
      <c r="J19" s="163">
        <v>0</v>
      </c>
      <c r="K19" s="164">
        <v>0</v>
      </c>
      <c r="L19" s="165">
        <v>0</v>
      </c>
      <c r="M19" s="166" t="s">
        <v>7</v>
      </c>
      <c r="N19" s="167">
        <v>2</v>
      </c>
      <c r="O19" s="168">
        <v>9</v>
      </c>
      <c r="P19" s="169">
        <v>2</v>
      </c>
      <c r="Q19" s="76">
        <v>2</v>
      </c>
      <c r="R19" s="77">
        <v>3</v>
      </c>
      <c r="S19" s="66">
        <v>2</v>
      </c>
      <c r="T19" s="67" t="s">
        <v>7</v>
      </c>
      <c r="U19" s="68">
        <v>1</v>
      </c>
      <c r="V19" s="78">
        <v>8</v>
      </c>
      <c r="W19" s="79">
        <v>0</v>
      </c>
      <c r="X19" s="76">
        <v>0</v>
      </c>
      <c r="Y19" s="77">
        <v>1</v>
      </c>
      <c r="Z19" s="66">
        <v>0</v>
      </c>
      <c r="AA19" s="67" t="s">
        <v>7</v>
      </c>
      <c r="AB19" s="68">
        <v>2</v>
      </c>
      <c r="AC19" s="78">
        <v>10</v>
      </c>
      <c r="AD19" s="79">
        <v>2</v>
      </c>
      <c r="AE19" s="80">
        <v>2</v>
      </c>
      <c r="AF19" s="81">
        <v>8</v>
      </c>
      <c r="AG19" s="71">
        <v>2</v>
      </c>
      <c r="AH19" s="72" t="s">
        <v>7</v>
      </c>
      <c r="AI19" s="73">
        <v>0</v>
      </c>
      <c r="AJ19" s="82">
        <v>2</v>
      </c>
      <c r="AK19" s="83">
        <v>0</v>
      </c>
      <c r="AL19" s="45" t="str">
        <f>IF($B9="","",$B9)</f>
        <v>SK KESL RYU Praha</v>
      </c>
      <c r="AM19" s="45"/>
      <c r="AN19" s="45"/>
      <c r="AO19" s="45"/>
      <c r="AP19" s="45"/>
      <c r="AQ19" s="45"/>
      <c r="AR19" s="45"/>
      <c r="AS19" s="35">
        <f>IF(AS20="","",7)</f>
        <v>7</v>
      </c>
      <c r="AT19" s="35"/>
      <c r="AU19" s="35"/>
      <c r="AV19" s="35"/>
      <c r="AW19" s="35"/>
      <c r="AX19" s="35"/>
      <c r="AY19" s="35"/>
      <c r="AZ19" s="86"/>
      <c r="BG19" s="6"/>
      <c r="BH19" s="41"/>
      <c r="BI19" s="42"/>
      <c r="BJ19" s="6"/>
      <c r="BK19" s="6"/>
      <c r="BL19" s="6"/>
      <c r="BM19" s="6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s="43" customFormat="1" ht="19.5" customHeight="1">
      <c r="B20" s="87" t="str">
        <f>IF($B10="","",$B10)</f>
        <v>Sport Union Ústí n.L.</v>
      </c>
      <c r="C20" s="88">
        <v>2</v>
      </c>
      <c r="D20" s="89">
        <v>9</v>
      </c>
      <c r="E20" s="90">
        <v>2</v>
      </c>
      <c r="F20" s="91" t="s">
        <v>7</v>
      </c>
      <c r="G20" s="92">
        <v>1</v>
      </c>
      <c r="H20" s="93">
        <v>6</v>
      </c>
      <c r="I20" s="94">
        <v>0</v>
      </c>
      <c r="J20" s="50">
        <v>0</v>
      </c>
      <c r="K20" s="51">
        <v>0</v>
      </c>
      <c r="L20" s="52">
        <v>0</v>
      </c>
      <c r="M20" s="53" t="s">
        <v>7</v>
      </c>
      <c r="N20" s="54">
        <v>2</v>
      </c>
      <c r="O20" s="55">
        <v>8</v>
      </c>
      <c r="P20" s="56">
        <v>2</v>
      </c>
      <c r="Q20" s="88">
        <v>2</v>
      </c>
      <c r="R20" s="89">
        <v>10</v>
      </c>
      <c r="S20" s="90">
        <v>2</v>
      </c>
      <c r="T20" s="91" t="s">
        <v>7</v>
      </c>
      <c r="U20" s="92">
        <v>1</v>
      </c>
      <c r="V20" s="93">
        <v>4</v>
      </c>
      <c r="W20" s="94">
        <v>0</v>
      </c>
      <c r="X20" s="50">
        <v>0</v>
      </c>
      <c r="Y20" s="51">
        <v>3</v>
      </c>
      <c r="Z20" s="52">
        <v>0</v>
      </c>
      <c r="AA20" s="53" t="s">
        <v>7</v>
      </c>
      <c r="AB20" s="54">
        <v>1</v>
      </c>
      <c r="AC20" s="55">
        <v>4</v>
      </c>
      <c r="AD20" s="56">
        <v>2</v>
      </c>
      <c r="AE20" s="50">
        <v>2</v>
      </c>
      <c r="AF20" s="51">
        <v>16</v>
      </c>
      <c r="AG20" s="52">
        <v>2</v>
      </c>
      <c r="AH20" s="53" t="s">
        <v>7</v>
      </c>
      <c r="AI20" s="54">
        <v>0</v>
      </c>
      <c r="AJ20" s="55">
        <v>0</v>
      </c>
      <c r="AK20" s="56">
        <v>0</v>
      </c>
      <c r="AL20" s="95">
        <v>2</v>
      </c>
      <c r="AM20" s="96">
        <v>10</v>
      </c>
      <c r="AN20" s="52">
        <v>2</v>
      </c>
      <c r="AO20" s="53" t="s">
        <v>7</v>
      </c>
      <c r="AP20" s="54">
        <v>0</v>
      </c>
      <c r="AQ20" s="97">
        <v>0</v>
      </c>
      <c r="AR20" s="98">
        <v>0</v>
      </c>
      <c r="AS20" s="45" t="str">
        <f>IF($B10="","",$B10)</f>
        <v>Sport Union Ústí n.L.</v>
      </c>
      <c r="AT20" s="45"/>
      <c r="AU20" s="45"/>
      <c r="AV20" s="45"/>
      <c r="AW20" s="45"/>
      <c r="AX20" s="45"/>
      <c r="AY20" s="45"/>
      <c r="AZ20"/>
      <c r="BB20"/>
      <c r="BC20"/>
      <c r="BD20"/>
      <c r="BE20"/>
      <c r="BF20"/>
      <c r="BG20" s="6"/>
      <c r="BH20" s="6"/>
      <c r="BI20" s="6"/>
      <c r="BJ20" s="6"/>
      <c r="BK20" s="6"/>
      <c r="BL20" s="6"/>
      <c r="BM20" s="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s="43" customFormat="1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 s="6"/>
      <c r="BH21" s="6"/>
      <c r="BI21" s="6"/>
      <c r="BJ21" s="6"/>
      <c r="BK21" s="6"/>
      <c r="BL21" s="6"/>
      <c r="BM21" s="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s="43" customFormat="1" ht="19.5" customHeight="1">
      <c r="B22" s="99" t="s">
        <v>16</v>
      </c>
      <c r="C22" s="35">
        <f>IF(C23="","",1)</f>
        <v>1</v>
      </c>
      <c r="D22" s="35"/>
      <c r="E22" s="35"/>
      <c r="F22" s="35"/>
      <c r="G22" s="35"/>
      <c r="H22" s="35"/>
      <c r="I22" s="35"/>
      <c r="J22" s="100"/>
      <c r="K22" s="100"/>
      <c r="L22" s="100"/>
      <c r="M22" s="100"/>
      <c r="N22" s="100"/>
      <c r="O22" s="100"/>
      <c r="P22" s="10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17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/>
      <c r="BB22"/>
      <c r="BC22"/>
      <c r="BD22"/>
      <c r="BE22"/>
      <c r="BF22"/>
      <c r="BG22" s="6"/>
      <c r="BH22" s="6"/>
      <c r="BI22" s="6"/>
      <c r="BJ22" s="6"/>
      <c r="BK22" s="6"/>
      <c r="BL22" s="6"/>
      <c r="BM22" s="6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s="43" customFormat="1" ht="19.5" customHeight="1">
      <c r="B23" s="101" t="str">
        <f>B4</f>
        <v>TJ Baník Havířov</v>
      </c>
      <c r="C23" s="45" t="str">
        <f>B23</f>
        <v>TJ Baník Havířov</v>
      </c>
      <c r="D23" s="45"/>
      <c r="E23" s="45"/>
      <c r="F23" s="45"/>
      <c r="G23" s="45"/>
      <c r="H23" s="45"/>
      <c r="I23" s="45"/>
      <c r="J23" s="35">
        <f>IF(J24="","",2)</f>
        <v>2</v>
      </c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7"/>
      <c r="V23" s="57"/>
      <c r="W23" s="57"/>
      <c r="X23" s="47"/>
      <c r="Y23" s="47"/>
      <c r="Z23" s="47"/>
      <c r="AA23" s="47"/>
      <c r="AB23" s="47"/>
      <c r="AC23" s="47"/>
      <c r="AD23" s="47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s="43" customFormat="1" ht="19.5" customHeight="1">
      <c r="B24" s="49" t="str">
        <f>B5</f>
        <v>TJ Karate Č.Budějovice</v>
      </c>
      <c r="C24" s="170">
        <v>1</v>
      </c>
      <c r="D24" s="171">
        <v>7</v>
      </c>
      <c r="E24" s="172">
        <v>1</v>
      </c>
      <c r="F24" s="173" t="s">
        <v>7</v>
      </c>
      <c r="G24" s="174">
        <v>1</v>
      </c>
      <c r="H24" s="175">
        <v>12</v>
      </c>
      <c r="I24" s="176">
        <v>1</v>
      </c>
      <c r="J24" s="45" t="str">
        <f>B24</f>
        <v>TJ Karate Č.Budějovice</v>
      </c>
      <c r="K24" s="45"/>
      <c r="L24" s="45"/>
      <c r="M24" s="45"/>
      <c r="N24" s="45"/>
      <c r="O24" s="45"/>
      <c r="P24" s="45"/>
      <c r="Q24" s="35">
        <f>IF(Q25="","",3)</f>
        <v>3</v>
      </c>
      <c r="R24" s="35"/>
      <c r="S24" s="35"/>
      <c r="T24" s="35"/>
      <c r="U24" s="35"/>
      <c r="V24" s="35"/>
      <c r="W24" s="35"/>
      <c r="X24" s="57"/>
      <c r="Y24" s="57"/>
      <c r="Z24" s="57"/>
      <c r="AA24" s="57"/>
      <c r="AB24" s="57"/>
      <c r="AC24" s="57"/>
      <c r="AD24" s="5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8"/>
      <c r="AT24" s="58"/>
      <c r="AU24" s="58"/>
      <c r="AV24" s="58"/>
      <c r="AW24" s="58"/>
      <c r="AX24" s="58"/>
      <c r="AY24" s="58"/>
      <c r="AZ24"/>
      <c r="BD24" s="102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51" ht="19.5" customHeight="1">
      <c r="B25" s="49" t="str">
        <f>B6</f>
        <v>Kamura Ústí n.L.</v>
      </c>
      <c r="C25" s="80">
        <v>0</v>
      </c>
      <c r="D25" s="81">
        <v>0</v>
      </c>
      <c r="E25" s="103">
        <v>0</v>
      </c>
      <c r="F25" s="104" t="s">
        <v>7</v>
      </c>
      <c r="G25" s="105">
        <v>2</v>
      </c>
      <c r="H25" s="82">
        <v>16</v>
      </c>
      <c r="I25" s="75">
        <v>2</v>
      </c>
      <c r="J25" s="80">
        <v>0</v>
      </c>
      <c r="K25" s="81">
        <v>1</v>
      </c>
      <c r="L25" s="71">
        <v>0</v>
      </c>
      <c r="M25" s="72" t="s">
        <v>7</v>
      </c>
      <c r="N25" s="73">
        <v>2</v>
      </c>
      <c r="O25" s="82">
        <v>11</v>
      </c>
      <c r="P25" s="83">
        <v>2</v>
      </c>
      <c r="Q25" s="45" t="str">
        <f>B25</f>
        <v>Kamura Ústí n.L.</v>
      </c>
      <c r="R25" s="45"/>
      <c r="S25" s="45"/>
      <c r="T25" s="45"/>
      <c r="U25" s="45"/>
      <c r="V25" s="45"/>
      <c r="W25" s="45"/>
      <c r="X25" s="35">
        <f>IF(X26="","",4)</f>
        <v>4</v>
      </c>
      <c r="Y25" s="35"/>
      <c r="Z25" s="35"/>
      <c r="AA25" s="35"/>
      <c r="AB25" s="35"/>
      <c r="AC25" s="35"/>
      <c r="AD25" s="35"/>
      <c r="AE25" s="57"/>
      <c r="AF25" s="57"/>
      <c r="AG25" s="57"/>
      <c r="AH25" s="57"/>
      <c r="AI25" s="57"/>
      <c r="AJ25" s="57"/>
      <c r="AK25" s="57"/>
      <c r="AL25" s="47"/>
      <c r="AM25" s="47"/>
      <c r="AN25" s="47"/>
      <c r="AO25" s="47"/>
      <c r="AP25" s="47"/>
      <c r="AQ25" s="47"/>
      <c r="AR25" s="47"/>
      <c r="AS25" s="58"/>
      <c r="AT25" s="58"/>
      <c r="AU25" s="58"/>
      <c r="AV25" s="58"/>
      <c r="AW25" s="58"/>
      <c r="AX25" s="58"/>
      <c r="AY25" s="58"/>
    </row>
    <row r="26" spans="2:51" ht="19.5" customHeight="1">
      <c r="B26" s="49" t="str">
        <f>B7</f>
        <v>SK Karate Spartak HK</v>
      </c>
      <c r="C26" s="177">
        <v>0</v>
      </c>
      <c r="D26" s="178">
        <v>0</v>
      </c>
      <c r="E26" s="179">
        <v>0</v>
      </c>
      <c r="F26" s="180" t="s">
        <v>7</v>
      </c>
      <c r="G26" s="181">
        <v>2</v>
      </c>
      <c r="H26" s="182">
        <v>16</v>
      </c>
      <c r="I26" s="183">
        <v>2</v>
      </c>
      <c r="J26" s="177">
        <v>1</v>
      </c>
      <c r="K26" s="178">
        <v>8</v>
      </c>
      <c r="L26" s="179">
        <v>1</v>
      </c>
      <c r="M26" s="180" t="s">
        <v>7</v>
      </c>
      <c r="N26" s="181">
        <v>1</v>
      </c>
      <c r="O26" s="182">
        <v>8</v>
      </c>
      <c r="P26" s="183">
        <v>1</v>
      </c>
      <c r="Q26" s="184">
        <v>2</v>
      </c>
      <c r="R26" s="185">
        <v>16</v>
      </c>
      <c r="S26" s="179">
        <v>2</v>
      </c>
      <c r="T26" s="180" t="s">
        <v>7</v>
      </c>
      <c r="U26" s="181">
        <v>0</v>
      </c>
      <c r="V26" s="186">
        <v>0</v>
      </c>
      <c r="W26" s="187">
        <v>0</v>
      </c>
      <c r="X26" s="45" t="str">
        <f>B26</f>
        <v>SK Karate Spartak HK</v>
      </c>
      <c r="Y26" s="45"/>
      <c r="Z26" s="45"/>
      <c r="AA26" s="45"/>
      <c r="AB26" s="45"/>
      <c r="AC26" s="45"/>
      <c r="AD26" s="45"/>
      <c r="AE26" s="35">
        <f>IF(AE27="","",5)</f>
        <v>5</v>
      </c>
      <c r="AF26" s="35"/>
      <c r="AG26" s="35"/>
      <c r="AH26" s="35"/>
      <c r="AI26" s="35"/>
      <c r="AJ26" s="35"/>
      <c r="AK26" s="35"/>
      <c r="AL26" s="57"/>
      <c r="AM26" s="57"/>
      <c r="AN26" s="57"/>
      <c r="AO26" s="57"/>
      <c r="AP26" s="57"/>
      <c r="AQ26" s="57"/>
      <c r="AR26" s="57"/>
      <c r="AS26" s="58"/>
      <c r="AT26" s="58"/>
      <c r="AU26" s="58"/>
      <c r="AV26" s="58"/>
      <c r="AW26" s="58"/>
      <c r="AX26" s="58"/>
      <c r="AY26" s="58"/>
    </row>
    <row r="27" spans="2:52" ht="19.5" customHeight="1">
      <c r="B27" s="49" t="str">
        <f>B8</f>
        <v>TJ Karate Praha</v>
      </c>
      <c r="C27" s="69">
        <v>0</v>
      </c>
      <c r="D27" s="70">
        <v>0</v>
      </c>
      <c r="E27" s="71">
        <v>0</v>
      </c>
      <c r="F27" s="72" t="s">
        <v>7</v>
      </c>
      <c r="G27" s="73">
        <v>2</v>
      </c>
      <c r="H27" s="74">
        <v>11</v>
      </c>
      <c r="I27" s="75">
        <v>2</v>
      </c>
      <c r="J27" s="177">
        <v>0</v>
      </c>
      <c r="K27" s="178">
        <v>0</v>
      </c>
      <c r="L27" s="179">
        <v>0</v>
      </c>
      <c r="M27" s="180" t="s">
        <v>7</v>
      </c>
      <c r="N27" s="181">
        <v>2</v>
      </c>
      <c r="O27" s="182">
        <v>14</v>
      </c>
      <c r="P27" s="183">
        <v>2</v>
      </c>
      <c r="Q27" s="177">
        <v>2</v>
      </c>
      <c r="R27" s="178">
        <v>16</v>
      </c>
      <c r="S27" s="179">
        <v>2</v>
      </c>
      <c r="T27" s="180" t="s">
        <v>7</v>
      </c>
      <c r="U27" s="181">
        <v>0</v>
      </c>
      <c r="V27" s="182">
        <v>0</v>
      </c>
      <c r="W27" s="183">
        <v>0</v>
      </c>
      <c r="X27" s="80">
        <v>0</v>
      </c>
      <c r="Y27" s="81">
        <v>2</v>
      </c>
      <c r="Z27" s="71">
        <v>0</v>
      </c>
      <c r="AA27" s="72" t="s">
        <v>7</v>
      </c>
      <c r="AB27" s="73">
        <v>1</v>
      </c>
      <c r="AC27" s="82">
        <v>5</v>
      </c>
      <c r="AD27" s="83">
        <v>2</v>
      </c>
      <c r="AE27" s="45" t="str">
        <f>B27</f>
        <v>TJ Karate Praha</v>
      </c>
      <c r="AF27" s="45"/>
      <c r="AG27" s="45"/>
      <c r="AH27" s="45"/>
      <c r="AI27" s="45"/>
      <c r="AJ27" s="45"/>
      <c r="AK27" s="45"/>
      <c r="AL27" s="35">
        <f>IF(AL28="","",6)</f>
        <v>6</v>
      </c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  <c r="AW27" s="106"/>
      <c r="AX27" s="106"/>
      <c r="AY27" s="106"/>
      <c r="AZ27" s="86"/>
    </row>
    <row r="28" spans="2:52" ht="19.5" customHeight="1">
      <c r="B28" s="49" t="str">
        <f>B9</f>
        <v>SK KESL RYU Praha</v>
      </c>
      <c r="C28" s="177">
        <v>2</v>
      </c>
      <c r="D28" s="178">
        <v>4</v>
      </c>
      <c r="E28" s="179">
        <v>2</v>
      </c>
      <c r="F28" s="180" t="s">
        <v>7</v>
      </c>
      <c r="G28" s="181">
        <v>0</v>
      </c>
      <c r="H28" s="182">
        <v>1</v>
      </c>
      <c r="I28" s="183">
        <v>0</v>
      </c>
      <c r="J28" s="177">
        <v>0</v>
      </c>
      <c r="K28" s="178">
        <v>2</v>
      </c>
      <c r="L28" s="179">
        <v>1</v>
      </c>
      <c r="M28" s="180" t="s">
        <v>7</v>
      </c>
      <c r="N28" s="181">
        <v>2</v>
      </c>
      <c r="O28" s="182">
        <v>5</v>
      </c>
      <c r="P28" s="183">
        <v>2</v>
      </c>
      <c r="Q28" s="177">
        <v>2</v>
      </c>
      <c r="R28" s="178">
        <v>16</v>
      </c>
      <c r="S28" s="179">
        <v>2</v>
      </c>
      <c r="T28" s="180" t="s">
        <v>7</v>
      </c>
      <c r="U28" s="181">
        <v>0</v>
      </c>
      <c r="V28" s="182">
        <v>0</v>
      </c>
      <c r="W28" s="183">
        <v>0</v>
      </c>
      <c r="X28" s="69">
        <v>1</v>
      </c>
      <c r="Y28" s="70">
        <v>6</v>
      </c>
      <c r="Z28" s="71">
        <v>1</v>
      </c>
      <c r="AA28" s="72" t="s">
        <v>7</v>
      </c>
      <c r="AB28" s="73">
        <v>1</v>
      </c>
      <c r="AC28" s="74">
        <v>2</v>
      </c>
      <c r="AD28" s="75">
        <v>1</v>
      </c>
      <c r="AE28" s="184">
        <v>2</v>
      </c>
      <c r="AF28" s="185">
        <v>10</v>
      </c>
      <c r="AG28" s="179">
        <v>2</v>
      </c>
      <c r="AH28" s="180" t="s">
        <v>7</v>
      </c>
      <c r="AI28" s="181">
        <v>0</v>
      </c>
      <c r="AJ28" s="186">
        <v>0</v>
      </c>
      <c r="AK28" s="187">
        <v>0</v>
      </c>
      <c r="AL28" s="45" t="str">
        <f>B28</f>
        <v>SK KESL RYU Praha</v>
      </c>
      <c r="AM28" s="45"/>
      <c r="AN28" s="45"/>
      <c r="AO28" s="45"/>
      <c r="AP28" s="45"/>
      <c r="AQ28" s="45"/>
      <c r="AR28" s="45"/>
      <c r="AS28" s="35">
        <f>IF(AS29="","",7)</f>
        <v>7</v>
      </c>
      <c r="AT28" s="35"/>
      <c r="AU28" s="35"/>
      <c r="AV28" s="35"/>
      <c r="AW28" s="35"/>
      <c r="AX28" s="35"/>
      <c r="AY28" s="35"/>
      <c r="AZ28" s="86"/>
    </row>
    <row r="29" spans="2:52" ht="19.5" customHeight="1">
      <c r="B29" s="87" t="str">
        <f>B10</f>
        <v>Sport Union Ústí n.L.</v>
      </c>
      <c r="C29" s="170">
        <v>2</v>
      </c>
      <c r="D29" s="171">
        <v>12</v>
      </c>
      <c r="E29" s="172">
        <v>2</v>
      </c>
      <c r="F29" s="173" t="s">
        <v>7</v>
      </c>
      <c r="G29" s="174">
        <v>1</v>
      </c>
      <c r="H29" s="175">
        <v>7</v>
      </c>
      <c r="I29" s="176">
        <v>0</v>
      </c>
      <c r="J29" s="88">
        <v>1</v>
      </c>
      <c r="K29" s="89">
        <v>11</v>
      </c>
      <c r="L29" s="90">
        <v>1</v>
      </c>
      <c r="M29" s="91" t="s">
        <v>7</v>
      </c>
      <c r="N29" s="92">
        <v>1</v>
      </c>
      <c r="O29" s="93">
        <v>4</v>
      </c>
      <c r="P29" s="94">
        <v>1</v>
      </c>
      <c r="Q29" s="170">
        <v>2</v>
      </c>
      <c r="R29" s="171">
        <v>16</v>
      </c>
      <c r="S29" s="172">
        <v>2</v>
      </c>
      <c r="T29" s="173" t="s">
        <v>7</v>
      </c>
      <c r="U29" s="174">
        <v>0</v>
      </c>
      <c r="V29" s="175">
        <v>0</v>
      </c>
      <c r="W29" s="176">
        <v>0</v>
      </c>
      <c r="X29" s="170">
        <v>2</v>
      </c>
      <c r="Y29" s="171">
        <v>16</v>
      </c>
      <c r="Z29" s="172">
        <v>2</v>
      </c>
      <c r="AA29" s="173" t="s">
        <v>7</v>
      </c>
      <c r="AB29" s="174">
        <v>0</v>
      </c>
      <c r="AC29" s="175">
        <v>0</v>
      </c>
      <c r="AD29" s="176">
        <v>0</v>
      </c>
      <c r="AE29" s="170">
        <v>2</v>
      </c>
      <c r="AF29" s="171">
        <v>9</v>
      </c>
      <c r="AG29" s="172">
        <v>2</v>
      </c>
      <c r="AH29" s="173" t="s">
        <v>7</v>
      </c>
      <c r="AI29" s="174">
        <v>0</v>
      </c>
      <c r="AJ29" s="175">
        <v>0</v>
      </c>
      <c r="AK29" s="176">
        <v>0</v>
      </c>
      <c r="AL29" s="107">
        <v>2</v>
      </c>
      <c r="AM29" s="108">
        <v>14</v>
      </c>
      <c r="AN29" s="90">
        <v>2</v>
      </c>
      <c r="AO29" s="91" t="s">
        <v>7</v>
      </c>
      <c r="AP29" s="92">
        <v>1</v>
      </c>
      <c r="AQ29" s="109">
        <v>3</v>
      </c>
      <c r="AR29" s="110">
        <v>0</v>
      </c>
      <c r="AS29" s="45" t="str">
        <f>B29</f>
        <v>Sport Union Ústí n.L.</v>
      </c>
      <c r="AT29" s="45"/>
      <c r="AU29" s="45"/>
      <c r="AV29" s="45"/>
      <c r="AW29" s="45"/>
      <c r="AX29" s="45"/>
      <c r="AY29" s="45"/>
      <c r="AZ29" s="86"/>
    </row>
    <row r="30" spans="23:52" ht="12.75"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2:24" ht="12.75">
      <c r="B32" s="111" t="s">
        <v>18</v>
      </c>
      <c r="C32" s="112" t="s">
        <v>19</v>
      </c>
      <c r="D32" s="112"/>
      <c r="E32" s="113" t="s">
        <v>20</v>
      </c>
      <c r="F32" s="113"/>
      <c r="G32" s="113"/>
      <c r="H32" s="113"/>
      <c r="I32" s="113"/>
      <c r="J32" s="113"/>
      <c r="K32" s="113"/>
      <c r="L32" s="114" t="s">
        <v>21</v>
      </c>
      <c r="M32" s="114"/>
      <c r="N32" s="114"/>
      <c r="O32" s="114"/>
      <c r="P32" s="114"/>
      <c r="Q32" s="114"/>
      <c r="R32" s="114"/>
      <c r="S32" s="115"/>
      <c r="T32" s="115"/>
      <c r="U32" s="115"/>
      <c r="V32" s="115"/>
      <c r="W32" s="5"/>
      <c r="X32" s="5"/>
    </row>
    <row r="33" spans="2:24" ht="12.75">
      <c r="B33" s="116" t="s">
        <v>42</v>
      </c>
      <c r="C33" s="112"/>
      <c r="D33" s="112"/>
      <c r="E33" s="117" t="s">
        <v>23</v>
      </c>
      <c r="F33" s="117"/>
      <c r="G33" s="117"/>
      <c r="H33" s="118" t="s">
        <v>24</v>
      </c>
      <c r="I33" s="118"/>
      <c r="J33" s="119" t="s">
        <v>25</v>
      </c>
      <c r="K33" s="119"/>
      <c r="L33" s="117" t="s">
        <v>23</v>
      </c>
      <c r="M33" s="117"/>
      <c r="N33" s="117"/>
      <c r="O33" s="118" t="s">
        <v>24</v>
      </c>
      <c r="P33" s="118"/>
      <c r="Q33" s="120" t="s">
        <v>25</v>
      </c>
      <c r="R33" s="120"/>
      <c r="S33" s="115"/>
      <c r="T33" s="115"/>
      <c r="U33" s="115"/>
      <c r="V33" s="115"/>
      <c r="W33" s="5"/>
      <c r="X33" s="5"/>
    </row>
    <row r="34" spans="2:31" ht="19.5" customHeight="1">
      <c r="B34" s="121" t="s">
        <v>5</v>
      </c>
      <c r="C34" s="122">
        <f>SUM(I15:I20,I24:I29)</f>
        <v>15</v>
      </c>
      <c r="D34" s="123"/>
      <c r="E34" s="124">
        <f>SUM(G15:G20,G24:G29)</f>
        <v>17</v>
      </c>
      <c r="F34" s="125" t="s">
        <v>7</v>
      </c>
      <c r="G34" s="125">
        <f>SUM(E15:E20,E24:E29)</f>
        <v>9</v>
      </c>
      <c r="H34" s="126"/>
      <c r="I34" s="127">
        <f>E34-G34</f>
        <v>8</v>
      </c>
      <c r="J34" s="128">
        <f>E34/G34</f>
        <v>1.8888888888888888</v>
      </c>
      <c r="K34" s="127"/>
      <c r="L34" s="129">
        <f>SUM(H15:H20,H24:H29)</f>
        <v>111</v>
      </c>
      <c r="M34" s="125" t="s">
        <v>7</v>
      </c>
      <c r="N34" s="130">
        <f>SUM(D15:D20,D24:D29)</f>
        <v>38</v>
      </c>
      <c r="O34" s="126"/>
      <c r="P34" s="127">
        <f>L34-N34</f>
        <v>73</v>
      </c>
      <c r="Q34" s="128">
        <f>L34/N34</f>
        <v>2.9210526315789473</v>
      </c>
      <c r="R34" s="131"/>
      <c r="S34" s="115"/>
      <c r="T34" s="132"/>
      <c r="U34" s="132"/>
      <c r="V34" s="115"/>
      <c r="W34" s="5"/>
      <c r="X34" s="5"/>
      <c r="AB34" s="13"/>
      <c r="AC34" s="14"/>
      <c r="AD34" s="13"/>
      <c r="AE34" s="14"/>
    </row>
    <row r="35" spans="2:31" ht="19.5" customHeight="1">
      <c r="B35" s="133" t="s">
        <v>6</v>
      </c>
      <c r="C35" s="134">
        <f>SUM(P16:P20,P25:P29,P29,C15,C24)</f>
        <v>22</v>
      </c>
      <c r="D35" s="135"/>
      <c r="E35" s="136">
        <f>SUM(N25:N29,N16:N20,E15,E24)</f>
        <v>21</v>
      </c>
      <c r="F35" s="125" t="s">
        <v>7</v>
      </c>
      <c r="G35" s="136">
        <f>SUM(L16:L20,L25:L29,G24,G15)</f>
        <v>5</v>
      </c>
      <c r="H35" s="137"/>
      <c r="I35" s="127">
        <f>E35-G35</f>
        <v>16</v>
      </c>
      <c r="J35" s="128">
        <f>E35/G35</f>
        <v>4.2</v>
      </c>
      <c r="K35" s="138"/>
      <c r="L35" s="139">
        <f>SUM(O16:O20,O25:O29,D15,D24)</f>
        <v>94</v>
      </c>
      <c r="M35" s="125" t="s">
        <v>7</v>
      </c>
      <c r="N35" s="140">
        <f>SUM(K25:K29,K16:K20,H15,H24)</f>
        <v>43</v>
      </c>
      <c r="O35" s="137"/>
      <c r="P35" s="127">
        <f>L35-N35</f>
        <v>51</v>
      </c>
      <c r="Q35" s="128">
        <f>L35/N35</f>
        <v>2.186046511627907</v>
      </c>
      <c r="R35" s="141"/>
      <c r="S35" s="115"/>
      <c r="T35" s="132"/>
      <c r="U35" s="132" t="s">
        <v>26</v>
      </c>
      <c r="V35" s="115"/>
      <c r="W35" s="5"/>
      <c r="X35" s="5"/>
      <c r="AB35" s="13"/>
      <c r="AC35" s="14"/>
      <c r="AD35" s="13"/>
      <c r="AE35" s="14"/>
    </row>
    <row r="36" spans="2:31" ht="19.5" customHeight="1">
      <c r="B36" s="133" t="s">
        <v>8</v>
      </c>
      <c r="C36" s="134">
        <f>SUM(W26:W29,W17:W20,C16,J16,C25,J25)</f>
        <v>2</v>
      </c>
      <c r="D36" s="135"/>
      <c r="E36" s="139">
        <f>SUM(U17:U20,U26:U29,E16,L16,E25,L25)</f>
        <v>4</v>
      </c>
      <c r="F36" s="125" t="s">
        <v>7</v>
      </c>
      <c r="G36" s="140">
        <f>SUM(S17:S20,S26:S29,G16,N16,G25,N25)</f>
        <v>21</v>
      </c>
      <c r="H36" s="137"/>
      <c r="I36" s="127">
        <f>E36-G36</f>
        <v>-17</v>
      </c>
      <c r="J36" s="128">
        <f>E36/G36</f>
        <v>0.19047619047619047</v>
      </c>
      <c r="K36" s="138"/>
      <c r="L36" s="139">
        <f>SUM(V26:V29,V17:V20,D16,K16,D25,K25)</f>
        <v>29</v>
      </c>
      <c r="M36" s="125" t="s">
        <v>7</v>
      </c>
      <c r="N36" s="140">
        <f>SUM(R17:R20,R26:R29,H16,O16,H25,O25)</f>
        <v>115</v>
      </c>
      <c r="O36" s="137"/>
      <c r="P36" s="127">
        <f>L36-N36</f>
        <v>-86</v>
      </c>
      <c r="Q36" s="128">
        <f>L36/N36</f>
        <v>0.25217391304347825</v>
      </c>
      <c r="R36" s="141"/>
      <c r="S36" s="115"/>
      <c r="T36" s="132"/>
      <c r="U36" s="132"/>
      <c r="V36" s="115"/>
      <c r="W36" s="5"/>
      <c r="X36" s="5"/>
      <c r="AB36" s="13"/>
      <c r="AC36" s="14"/>
      <c r="AD36" s="13"/>
      <c r="AE36" s="14"/>
    </row>
    <row r="37" spans="2:31" ht="19.5" customHeight="1">
      <c r="B37" s="133" t="s">
        <v>10</v>
      </c>
      <c r="C37" s="134">
        <f>SUM(AD18:AD20,AD27:AD29,C17,J17,Q17,C26,J26,Q26)</f>
        <v>12</v>
      </c>
      <c r="D37" s="135"/>
      <c r="E37" s="139">
        <f>SUM(AB18:AB20,AB27:AB29,E17,L17,S17,E26,L26,S26)</f>
        <v>12</v>
      </c>
      <c r="F37" s="125" t="s">
        <v>7</v>
      </c>
      <c r="G37" s="140">
        <f>SUM(Z18:Z20,Z27:Z29,G17,N17,U17,G26,N26,U26)</f>
        <v>10</v>
      </c>
      <c r="H37" s="137"/>
      <c r="I37" s="127">
        <f>E37-G37</f>
        <v>2</v>
      </c>
      <c r="J37" s="128">
        <f>E37/G37</f>
        <v>1.2</v>
      </c>
      <c r="K37" s="138"/>
      <c r="L37" s="139">
        <f>SUM(AC18:AC20,AC27:AC29,D17,K17,R17,D26,K26,R26)</f>
        <v>71</v>
      </c>
      <c r="M37" s="125" t="s">
        <v>7</v>
      </c>
      <c r="N37" s="140">
        <f>SUM(Y18:Y20,Y27:Y29,H17,O17,V17,H26,O26,V26)</f>
        <v>69</v>
      </c>
      <c r="O37" s="137"/>
      <c r="P37" s="127">
        <f>L37-N37</f>
        <v>2</v>
      </c>
      <c r="Q37" s="128">
        <f>L37/N37</f>
        <v>1.0289855072463767</v>
      </c>
      <c r="R37" s="141"/>
      <c r="S37" s="115"/>
      <c r="T37" s="132"/>
      <c r="U37" s="132"/>
      <c r="V37" s="115"/>
      <c r="W37" s="5"/>
      <c r="X37" s="5"/>
      <c r="AB37" s="13"/>
      <c r="AC37" s="14"/>
      <c r="AD37" s="13"/>
      <c r="AE37" s="14"/>
    </row>
    <row r="38" spans="2:31" ht="19.5" customHeight="1">
      <c r="B38" s="142" t="s">
        <v>12</v>
      </c>
      <c r="C38" s="143">
        <f>SUM(C18,J18,Q18,X18,AK19,AK20,C27,J27,Q27,X27,AK28,AK29)</f>
        <v>2</v>
      </c>
      <c r="D38" s="135"/>
      <c r="E38" s="139">
        <f>SUM(E18,L18,S18,Z18,AI19,AI20,E27,L27,S27,Z27,AI28,AI29)</f>
        <v>2</v>
      </c>
      <c r="F38" s="125" t="s">
        <v>7</v>
      </c>
      <c r="G38" s="140">
        <f>SUM(G18,N18,U18,AB18,AG19,AG20,G27,N27,U27,AB27,AG28,AG29)</f>
        <v>21</v>
      </c>
      <c r="H38" s="137"/>
      <c r="I38" s="127">
        <f>E38-G38</f>
        <v>-19</v>
      </c>
      <c r="J38" s="128">
        <f>E38/G38</f>
        <v>0.09523809523809523</v>
      </c>
      <c r="K38" s="138"/>
      <c r="L38" s="139">
        <f>SUM(D18,K18,R18,Y18,AJ19,AJ20,D27,K27,R27,Y27,AJ28,AJ29)</f>
        <v>21</v>
      </c>
      <c r="M38" s="125" t="s">
        <v>7</v>
      </c>
      <c r="N38" s="140">
        <f>SUM(H18,O18,V18,AC18,AF19,AF20,H27,O27,V27,AC27,AF28,AF29)</f>
        <v>132</v>
      </c>
      <c r="O38" s="137"/>
      <c r="P38" s="127">
        <f>L38-N38</f>
        <v>-111</v>
      </c>
      <c r="Q38" s="128">
        <f>L38/N38</f>
        <v>0.1590909090909091</v>
      </c>
      <c r="R38" s="141"/>
      <c r="S38" s="115"/>
      <c r="T38" s="132"/>
      <c r="U38" s="132"/>
      <c r="V38" s="115"/>
      <c r="W38" s="5"/>
      <c r="X38" s="5"/>
      <c r="AB38" s="13"/>
      <c r="AC38" s="14"/>
      <c r="AD38" s="13"/>
      <c r="AE38" s="14"/>
    </row>
    <row r="39" spans="2:18" ht="19.5" customHeight="1">
      <c r="B39" s="133" t="s">
        <v>14</v>
      </c>
      <c r="C39" s="122">
        <f>SUM(AR20,AR29,C19,J19,Q19,X19,AE19,C28,J28,Q28,X28,AE28)</f>
        <v>11</v>
      </c>
      <c r="D39" s="123"/>
      <c r="E39" s="124">
        <f>SUM(AP20,AP29,E19,L19,S19,Z19,AG19,E28,L28,S28,Z28,AG28)</f>
        <v>13</v>
      </c>
      <c r="F39" s="125" t="s">
        <v>7</v>
      </c>
      <c r="G39" s="125">
        <f>SUM(AN20,AN29,G19,N19,U19,AB19,AI19,G28,N28,U28,AB28,AI28)</f>
        <v>14</v>
      </c>
      <c r="H39" s="126"/>
      <c r="I39" s="127">
        <f>E39-G39</f>
        <v>-1</v>
      </c>
      <c r="J39" s="128">
        <f>E39/G39</f>
        <v>0.9285714285714286</v>
      </c>
      <c r="K39" s="127"/>
      <c r="L39" s="129">
        <f>SUM(AQ20,AQ29,D19,K19,R19,Y19,AF19,D28,K28,R28,Y28,AF28)</f>
        <v>54</v>
      </c>
      <c r="M39" s="125" t="s">
        <v>7</v>
      </c>
      <c r="N39" s="130">
        <f>SUM(AM20,AM29,H19,O19,V19,AC19,AJ19,H28,O28,V28,AC28,AJ28)</f>
        <v>73</v>
      </c>
      <c r="O39" s="126"/>
      <c r="P39" s="127">
        <f>L39-N39</f>
        <v>-19</v>
      </c>
      <c r="Q39" s="128">
        <f>L39/N39</f>
        <v>0.7397260273972602</v>
      </c>
      <c r="R39" s="131"/>
    </row>
    <row r="40" spans="2:18" ht="19.5" customHeight="1">
      <c r="B40" s="144" t="s">
        <v>15</v>
      </c>
      <c r="C40" s="145">
        <f>SUM(C20,J20,Q20,X20,AE20,AL20,C29,J29,Q29,X29,AE29,AL29)</f>
        <v>19</v>
      </c>
      <c r="D40" s="146"/>
      <c r="E40" s="147">
        <f>SUM(E20,L20,S20,Z20,AG20,AN20,E29,L29,S29,Z29,AG29,AN29)</f>
        <v>19</v>
      </c>
      <c r="F40" s="148" t="s">
        <v>7</v>
      </c>
      <c r="G40" s="147">
        <f>SUM(G20,N20,U20,AB20,AI20,AP20,G29,N29,U29,AB29,AI29,AP29)</f>
        <v>8</v>
      </c>
      <c r="H40" s="149"/>
      <c r="I40" s="150">
        <f>E40-G40</f>
        <v>11</v>
      </c>
      <c r="J40" s="151">
        <f>E40/G40</f>
        <v>2.375</v>
      </c>
      <c r="K40" s="152"/>
      <c r="L40" s="153">
        <f>SUM(D20,K20,R20,Y20,AF20,AM20,D29,K29,R29,Y29,AF29,AM29)</f>
        <v>126</v>
      </c>
      <c r="M40" s="148" t="s">
        <v>7</v>
      </c>
      <c r="N40" s="154">
        <f>SUM(H20,O20,V20,AC20,AJ20,AQ20,H29,O29,V29,AC29,AJ29,AQ29)</f>
        <v>36</v>
      </c>
      <c r="O40" s="149"/>
      <c r="P40" s="150">
        <f>L40-N40</f>
        <v>90</v>
      </c>
      <c r="Q40" s="151">
        <f>L40/N40</f>
        <v>3.5</v>
      </c>
      <c r="R40" s="155"/>
    </row>
    <row r="42" spans="1:5" ht="19.5" customHeight="1">
      <c r="A42" s="156" t="s">
        <v>27</v>
      </c>
      <c r="B42" s="157" t="s">
        <v>28</v>
      </c>
      <c r="C42" s="156" t="s">
        <v>43</v>
      </c>
      <c r="D42" s="156"/>
      <c r="E42" s="156"/>
    </row>
    <row r="43" spans="1:5" ht="19.5" customHeight="1">
      <c r="A43" s="158" t="s">
        <v>30</v>
      </c>
      <c r="B43" s="12" t="s">
        <v>6</v>
      </c>
      <c r="C43" s="12">
        <v>22</v>
      </c>
      <c r="D43" s="159">
        <v>16</v>
      </c>
      <c r="E43" s="159">
        <v>51</v>
      </c>
    </row>
    <row r="44" spans="1:5" ht="19.5" customHeight="1">
      <c r="A44" s="158" t="s">
        <v>31</v>
      </c>
      <c r="B44" s="12" t="s">
        <v>15</v>
      </c>
      <c r="C44" s="12">
        <v>19</v>
      </c>
      <c r="D44" s="159">
        <v>11</v>
      </c>
      <c r="E44" s="159">
        <v>90</v>
      </c>
    </row>
    <row r="45" spans="1:5" ht="19.5" customHeight="1">
      <c r="A45" s="158" t="s">
        <v>32</v>
      </c>
      <c r="B45" s="12" t="s">
        <v>5</v>
      </c>
      <c r="C45" s="12">
        <v>15</v>
      </c>
      <c r="D45" s="159">
        <v>8</v>
      </c>
      <c r="E45" s="159">
        <v>73</v>
      </c>
    </row>
    <row r="46" spans="1:5" ht="19.5" customHeight="1">
      <c r="A46" s="158" t="s">
        <v>33</v>
      </c>
      <c r="B46" s="12" t="s">
        <v>10</v>
      </c>
      <c r="C46" s="12">
        <v>12</v>
      </c>
      <c r="D46" s="159">
        <v>2</v>
      </c>
      <c r="E46" s="159">
        <v>2</v>
      </c>
    </row>
    <row r="47" spans="1:5" ht="19.5" customHeight="1">
      <c r="A47" s="158" t="s">
        <v>34</v>
      </c>
      <c r="B47" s="12" t="s">
        <v>14</v>
      </c>
      <c r="C47" s="12">
        <v>11</v>
      </c>
      <c r="D47" s="159">
        <v>-1</v>
      </c>
      <c r="E47" s="159">
        <v>-19</v>
      </c>
    </row>
    <row r="48" spans="1:5" ht="19.5" customHeight="1">
      <c r="A48" s="158" t="s">
        <v>35</v>
      </c>
      <c r="B48" s="12" t="s">
        <v>8</v>
      </c>
      <c r="C48" s="12">
        <v>2</v>
      </c>
      <c r="D48" s="159">
        <v>-17</v>
      </c>
      <c r="E48" s="159">
        <v>-86</v>
      </c>
    </row>
    <row r="49" spans="1:5" ht="19.5" customHeight="1">
      <c r="A49" s="158" t="s">
        <v>36</v>
      </c>
      <c r="B49" s="12" t="s">
        <v>12</v>
      </c>
      <c r="C49" s="12">
        <v>2</v>
      </c>
      <c r="D49" s="159">
        <v>-19</v>
      </c>
      <c r="E49" s="159">
        <v>-111</v>
      </c>
    </row>
  </sheetData>
  <mergeCells count="79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42:E42"/>
  </mergeCells>
  <conditionalFormatting sqref="B14:B20 B23:B29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spartak</cp:lastModifiedBy>
  <cp:lastPrinted>2009-03-08T13:14:00Z</cp:lastPrinted>
  <dcterms:created xsi:type="dcterms:W3CDTF">2008-02-23T14:20:35Z</dcterms:created>
  <dcterms:modified xsi:type="dcterms:W3CDTF">2008-02-23T14:20:44Z</dcterms:modified>
  <cp:category/>
  <cp:version/>
  <cp:contentType/>
  <cp:contentStatus/>
</cp:coreProperties>
</file>