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 kolo" sheetId="1" r:id="rId1"/>
    <sheet name="2 kolo" sheetId="2" r:id="rId2"/>
  </sheets>
  <definedNames/>
  <calcPr fullCalcOnLoad="1"/>
</workbook>
</file>

<file path=xl/sharedStrings.xml><?xml version="1.0" encoding="utf-8"?>
<sst xmlns="http://schemas.openxmlformats.org/spreadsheetml/2006/main" count="173" uniqueCount="37">
  <si>
    <t>DOROSTENKY</t>
  </si>
  <si>
    <t>1.Liga Karate</t>
  </si>
  <si>
    <t>KarateRec.com</t>
  </si>
  <si>
    <t>vzor</t>
  </si>
  <si>
    <t>5 týmů - 3x každý s každým</t>
  </si>
  <si>
    <t>TJ Karate Č.Budějovice</t>
  </si>
  <si>
    <t>:</t>
  </si>
  <si>
    <t>SKK Shotokan Liberec</t>
  </si>
  <si>
    <t>výsledek zápasu</t>
  </si>
  <si>
    <t>Fight Club Č.Budějovice</t>
  </si>
  <si>
    <t>součet skóre závodníků týmu v daném zápase</t>
  </si>
  <si>
    <t>KAMURA Ústí n.L.</t>
  </si>
  <si>
    <t>body z daného zápasu do žebříčku ligy 2009</t>
  </si>
  <si>
    <t>SK Karate Spartak HK</t>
  </si>
  <si>
    <t>tabulka skóre</t>
  </si>
  <si>
    <t>1.liga karate družstev – dorostenky</t>
  </si>
  <si>
    <t>liga karate 2009 - dorostenky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</si>
  <si>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</si>
  <si>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</si>
  <si>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</si>
  <si>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</si>
  <si>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</si>
  <si>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</si>
  <si>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</si>
  <si>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</si>
  <si>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</si>
  <si>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Po 1.kole</t>
  </si>
  <si>
    <t>1. Místo</t>
  </si>
  <si>
    <t>2. Místo</t>
  </si>
  <si>
    <t>3. Místo</t>
  </si>
  <si>
    <t>4. Místo</t>
  </si>
  <si>
    <t>5. Místo</t>
  </si>
  <si>
    <t>1.kolo</t>
  </si>
  <si>
    <t>2.kolo</t>
  </si>
  <si>
    <t>3.kolo</t>
  </si>
  <si>
    <t>statistiky po 2.kole</t>
  </si>
  <si>
    <t>Po 2.kole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</si>
</sst>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0">
    <font>
      <sz val="10"/>
      <name val="Arial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9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1" fillId="3" borderId="3" xfId="0" applyFont="1" applyFill="1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6" xfId="0" applyFill="1" applyBorder="1" applyAlignment="1" applyProtection="1">
      <alignment/>
      <protection locked="0"/>
    </xf>
    <xf numFmtId="164" fontId="5" fillId="2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7" xfId="0" applyFill="1" applyBorder="1" applyAlignment="1" applyProtection="1">
      <alignment horizontal="center" vertical="center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4" fontId="5" fillId="2" borderId="9" xfId="0" applyFont="1" applyFill="1" applyBorder="1" applyAlignment="1" applyProtection="1">
      <alignment horizontal="center" vertical="center"/>
      <protection locked="0"/>
    </xf>
    <xf numFmtId="164" fontId="5" fillId="2" borderId="10" xfId="0" applyFont="1" applyFill="1" applyBorder="1" applyAlignment="1" applyProtection="1">
      <alignment horizontal="center" vertical="center"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11" xfId="0" applyFill="1" applyBorder="1" applyAlignment="1" applyProtection="1">
      <alignment horizontal="center" vertical="center"/>
      <protection locked="0"/>
    </xf>
    <xf numFmtId="164" fontId="0" fillId="3" borderId="12" xfId="0" applyFill="1" applyBorder="1" applyAlignment="1" applyProtection="1">
      <alignment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3" borderId="13" xfId="0" applyFill="1" applyBorder="1" applyAlignment="1" applyProtection="1">
      <alignment/>
      <protection locked="0"/>
    </xf>
    <xf numFmtId="164" fontId="0" fillId="3" borderId="15" xfId="0" applyFill="1" applyBorder="1" applyAlignment="1" applyProtection="1">
      <alignment/>
      <protection locked="0"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0" fillId="0" borderId="18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6" fillId="4" borderId="20" xfId="0" applyFont="1" applyFill="1" applyBorder="1" applyAlignment="1">
      <alignment horizontal="center" vertical="center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4" fontId="5" fillId="0" borderId="18" xfId="0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4" fontId="0" fillId="5" borderId="23" xfId="0" applyFont="1" applyFill="1" applyBorder="1" applyAlignment="1">
      <alignment horizontal="center" vertical="center"/>
    </xf>
    <xf numFmtId="164" fontId="0" fillId="5" borderId="24" xfId="0" applyFont="1" applyFill="1" applyBorder="1" applyAlignment="1" applyProtection="1">
      <alignment horizontal="center" vertical="center"/>
      <protection locked="0"/>
    </xf>
    <xf numFmtId="164" fontId="5" fillId="5" borderId="25" xfId="0" applyFont="1" applyFill="1" applyBorder="1" applyAlignment="1" applyProtection="1">
      <alignment horizontal="center" vertical="center"/>
      <protection locked="0"/>
    </xf>
    <xf numFmtId="164" fontId="5" fillId="5" borderId="26" xfId="0" applyFont="1" applyFill="1" applyBorder="1" applyAlignment="1">
      <alignment horizontal="center" vertical="center"/>
    </xf>
    <xf numFmtId="164" fontId="5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Font="1" applyFill="1" applyBorder="1" applyAlignment="1" applyProtection="1">
      <alignment horizontal="center" vertical="center"/>
      <protection locked="0"/>
    </xf>
    <xf numFmtId="164" fontId="0" fillId="5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4" fontId="0" fillId="5" borderId="30" xfId="0" applyFont="1" applyFill="1" applyBorder="1" applyAlignment="1">
      <alignment horizontal="center" vertical="center"/>
    </xf>
    <xf numFmtId="164" fontId="0" fillId="5" borderId="13" xfId="0" applyFont="1" applyFill="1" applyBorder="1" applyAlignment="1" applyProtection="1">
      <alignment horizontal="center" vertical="center"/>
      <protection locked="0"/>
    </xf>
    <xf numFmtId="164" fontId="5" fillId="5" borderId="31" xfId="0" applyFont="1" applyFill="1" applyBorder="1" applyAlignment="1" applyProtection="1">
      <alignment horizontal="center" vertical="center"/>
      <protection locked="0"/>
    </xf>
    <xf numFmtId="164" fontId="5" fillId="5" borderId="32" xfId="0" applyFont="1" applyFill="1" applyBorder="1" applyAlignment="1" applyProtection="1">
      <alignment horizontal="center" vertical="center"/>
      <protection locked="0"/>
    </xf>
    <xf numFmtId="164" fontId="0" fillId="5" borderId="16" xfId="0" applyFont="1" applyFill="1" applyBorder="1" applyAlignment="1" applyProtection="1">
      <alignment horizontal="center" vertical="center"/>
      <protection locked="0"/>
    </xf>
    <xf numFmtId="164" fontId="0" fillId="5" borderId="13" xfId="0" applyFont="1" applyFill="1" applyBorder="1" applyAlignment="1">
      <alignment horizontal="center" vertical="center"/>
    </xf>
    <xf numFmtId="164" fontId="5" fillId="5" borderId="33" xfId="0" applyFont="1" applyFill="1" applyBorder="1" applyAlignment="1" applyProtection="1">
      <alignment horizontal="center" vertical="center"/>
      <protection locked="0"/>
    </xf>
    <xf numFmtId="164" fontId="5" fillId="5" borderId="34" xfId="0" applyFont="1" applyFill="1" applyBorder="1" applyAlignment="1" applyProtection="1">
      <alignment horizontal="center" vertical="center"/>
      <protection locked="0"/>
    </xf>
    <xf numFmtId="164" fontId="0" fillId="0" borderId="35" xfId="0" applyFont="1" applyFill="1" applyBorder="1" applyAlignment="1">
      <alignment horizontal="center" vertical="center"/>
    </xf>
    <xf numFmtId="164" fontId="0" fillId="5" borderId="36" xfId="0" applyFont="1" applyFill="1" applyBorder="1" applyAlignment="1">
      <alignment horizontal="center" vertical="center"/>
    </xf>
    <xf numFmtId="164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Font="1" applyFill="1" applyBorder="1" applyAlignment="1" applyProtection="1">
      <alignment horizontal="center" vertical="center"/>
      <protection locked="0"/>
    </xf>
    <xf numFmtId="164" fontId="0" fillId="5" borderId="39" xfId="0" applyFont="1" applyFill="1" applyBorder="1" applyAlignment="1">
      <alignment horizontal="center" vertical="center"/>
    </xf>
    <xf numFmtId="164" fontId="5" fillId="0" borderId="21" xfId="0" applyFont="1" applyFill="1" applyBorder="1" applyAlignment="1">
      <alignment horizontal="center" vertical="center"/>
    </xf>
    <xf numFmtId="164" fontId="0" fillId="5" borderId="40" xfId="0" applyFont="1" applyFill="1" applyBorder="1" applyAlignment="1">
      <alignment horizontal="center" vertical="center"/>
    </xf>
    <xf numFmtId="164" fontId="0" fillId="5" borderId="41" xfId="0" applyFont="1" applyFill="1" applyBorder="1" applyAlignment="1" applyProtection="1">
      <alignment horizontal="center" vertical="center"/>
      <protection locked="0"/>
    </xf>
    <xf numFmtId="164" fontId="0" fillId="5" borderId="42" xfId="0" applyFont="1" applyFill="1" applyBorder="1" applyAlignment="1" applyProtection="1">
      <alignment horizontal="center" vertical="center"/>
      <protection locked="0"/>
    </xf>
    <xf numFmtId="164" fontId="0" fillId="5" borderId="41" xfId="0" applyFont="1" applyFill="1" applyBorder="1" applyAlignment="1">
      <alignment horizontal="center" vertical="center"/>
    </xf>
    <xf numFmtId="164" fontId="6" fillId="4" borderId="43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0" fillId="0" borderId="24" xfId="0" applyFont="1" applyFill="1" applyBorder="1" applyAlignment="1" applyProtection="1">
      <alignment horizontal="center" vertical="center"/>
      <protection locked="0"/>
    </xf>
    <xf numFmtId="164" fontId="5" fillId="0" borderId="25" xfId="0" applyFont="1" applyFill="1" applyBorder="1" applyAlignment="1" applyProtection="1">
      <alignment horizontal="center" vertical="center"/>
      <protection locked="0"/>
    </xf>
    <xf numFmtId="164" fontId="5" fillId="0" borderId="26" xfId="0" applyFont="1" applyFill="1" applyBorder="1" applyAlignment="1">
      <alignment horizontal="center" vertical="center"/>
    </xf>
    <xf numFmtId="164" fontId="5" fillId="0" borderId="27" xfId="0" applyFont="1" applyFill="1" applyBorder="1" applyAlignment="1" applyProtection="1">
      <alignment horizontal="center" vertical="center"/>
      <protection locked="0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3" borderId="29" xfId="0" applyFont="1" applyFill="1" applyBorder="1" applyAlignment="1">
      <alignment horizontal="center"/>
    </xf>
    <xf numFmtId="164" fontId="0" fillId="0" borderId="30" xfId="0" applyFont="1" applyFill="1" applyBorder="1" applyAlignment="1">
      <alignment horizontal="center" vertical="center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5" fillId="0" borderId="31" xfId="0" applyFont="1" applyFill="1" applyBorder="1" applyAlignment="1" applyProtection="1">
      <alignment horizontal="center" vertical="center"/>
      <protection locked="0"/>
    </xf>
    <xf numFmtId="164" fontId="5" fillId="0" borderId="32" xfId="0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>
      <alignment horizontal="center" vertical="center"/>
    </xf>
    <xf numFmtId="164" fontId="5" fillId="0" borderId="33" xfId="0" applyFont="1" applyFill="1" applyBorder="1" applyAlignment="1" applyProtection="1">
      <alignment horizontal="center" vertical="center"/>
      <protection locked="0"/>
    </xf>
    <xf numFmtId="164" fontId="5" fillId="0" borderId="34" xfId="0" applyFont="1" applyFill="1" applyBorder="1" applyAlignment="1" applyProtection="1">
      <alignment horizontal="center" vertical="center"/>
      <protection locked="0"/>
    </xf>
    <xf numFmtId="164" fontId="0" fillId="3" borderId="35" xfId="0" applyFont="1" applyFill="1" applyBorder="1" applyAlignment="1">
      <alignment horizontal="center"/>
    </xf>
    <xf numFmtId="164" fontId="0" fillId="0" borderId="36" xfId="0" applyFont="1" applyFill="1" applyBorder="1" applyAlignment="1">
      <alignment horizontal="center" vertical="center"/>
    </xf>
    <xf numFmtId="164" fontId="0" fillId="0" borderId="37" xfId="0" applyFont="1" applyFill="1" applyBorder="1" applyAlignment="1" applyProtection="1">
      <alignment horizontal="center" vertical="center"/>
      <protection locked="0"/>
    </xf>
    <xf numFmtId="164" fontId="0" fillId="0" borderId="38" xfId="0" applyFont="1" applyFill="1" applyBorder="1" applyAlignment="1" applyProtection="1">
      <alignment horizontal="center" vertical="center"/>
      <protection locked="0"/>
    </xf>
    <xf numFmtId="164" fontId="0" fillId="0" borderId="39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40" xfId="0" applyFont="1" applyFill="1" applyBorder="1" applyAlignment="1">
      <alignment horizontal="center" vertical="center"/>
    </xf>
    <xf numFmtId="164" fontId="0" fillId="0" borderId="41" xfId="0" applyFont="1" applyFill="1" applyBorder="1" applyAlignment="1" applyProtection="1">
      <alignment horizontal="center" vertical="center"/>
      <protection locked="0"/>
    </xf>
    <xf numFmtId="164" fontId="0" fillId="0" borderId="42" xfId="0" applyFont="1" applyFill="1" applyBorder="1" applyAlignment="1" applyProtection="1">
      <alignment horizontal="center" vertical="center"/>
      <protection locked="0"/>
    </xf>
    <xf numFmtId="164" fontId="0" fillId="0" borderId="4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0" fillId="0" borderId="17" xfId="0" applyFont="1" applyBorder="1" applyAlignment="1">
      <alignment vertical="top"/>
    </xf>
    <xf numFmtId="164" fontId="5" fillId="0" borderId="23" xfId="0" applyFont="1" applyFill="1" applyBorder="1" applyAlignment="1">
      <alignment horizontal="center" vertical="center"/>
    </xf>
    <xf numFmtId="164" fontId="0" fillId="0" borderId="8" xfId="0" applyFill="1" applyBorder="1" applyAlignment="1" applyProtection="1">
      <alignment horizontal="center" vertical="center"/>
      <protection locked="0"/>
    </xf>
    <xf numFmtId="164" fontId="0" fillId="0" borderId="44" xfId="0" applyFill="1" applyBorder="1" applyAlignment="1" applyProtection="1">
      <alignment horizontal="center" vertical="center"/>
      <protection locked="0"/>
    </xf>
    <xf numFmtId="164" fontId="0" fillId="0" borderId="45" xfId="0" applyFill="1" applyBorder="1" applyAlignment="1" applyProtection="1">
      <alignment horizontal="center" vertical="center"/>
      <protection locked="0"/>
    </xf>
    <xf numFmtId="164" fontId="5" fillId="0" borderId="11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horizontal="center"/>
    </xf>
    <xf numFmtId="164" fontId="5" fillId="0" borderId="30" xfId="0" applyFont="1" applyFill="1" applyBorder="1" applyAlignment="1">
      <alignment horizontal="center" vertical="center"/>
    </xf>
    <xf numFmtId="164" fontId="0" fillId="0" borderId="14" xfId="0" applyFill="1" applyBorder="1" applyAlignment="1" applyProtection="1">
      <alignment horizontal="center" vertical="center"/>
      <protection locked="0"/>
    </xf>
    <xf numFmtId="164" fontId="0" fillId="0" borderId="47" xfId="0" applyFill="1" applyBorder="1" applyAlignment="1" applyProtection="1">
      <alignment horizontal="center" vertical="center"/>
      <protection locked="0"/>
    </xf>
    <xf numFmtId="164" fontId="0" fillId="0" borderId="48" xfId="0" applyFill="1" applyBorder="1" applyAlignment="1" applyProtection="1">
      <alignment horizontal="center" vertical="center"/>
      <protection locked="0"/>
    </xf>
    <xf numFmtId="164" fontId="5" fillId="0" borderId="13" xfId="0" applyFont="1" applyFill="1" applyBorder="1" applyAlignment="1">
      <alignment horizontal="center" vertical="center"/>
    </xf>
    <xf numFmtId="164" fontId="0" fillId="0" borderId="49" xfId="0" applyFont="1" applyFill="1" applyBorder="1" applyAlignment="1">
      <alignment horizontal="center"/>
    </xf>
    <xf numFmtId="164" fontId="5" fillId="0" borderId="36" xfId="0" applyFont="1" applyFill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 locked="0"/>
    </xf>
    <xf numFmtId="164" fontId="0" fillId="0" borderId="50" xfId="0" applyFill="1" applyBorder="1" applyAlignment="1" applyProtection="1">
      <alignment horizontal="center" vertical="center"/>
      <protection locked="0"/>
    </xf>
    <xf numFmtId="164" fontId="0" fillId="0" borderId="51" xfId="0" applyFill="1" applyBorder="1" applyAlignment="1" applyProtection="1">
      <alignment horizontal="center" vertical="center"/>
      <protection locked="0"/>
    </xf>
    <xf numFmtId="164" fontId="5" fillId="0" borderId="39" xfId="0" applyFont="1" applyFill="1" applyBorder="1" applyAlignment="1">
      <alignment horizontal="center" vertical="center"/>
    </xf>
    <xf numFmtId="164" fontId="5" fillId="0" borderId="40" xfId="0" applyFont="1" applyFill="1" applyBorder="1" applyAlignment="1">
      <alignment horizontal="center" vertical="center"/>
    </xf>
    <xf numFmtId="164" fontId="0" fillId="0" borderId="52" xfId="0" applyFill="1" applyBorder="1" applyAlignment="1" applyProtection="1">
      <alignment horizontal="center" vertical="center"/>
      <protection locked="0"/>
    </xf>
    <xf numFmtId="164" fontId="0" fillId="0" borderId="53" xfId="0" applyFill="1" applyBorder="1" applyAlignment="1" applyProtection="1">
      <alignment horizontal="center" vertical="center"/>
      <protection locked="0"/>
    </xf>
    <xf numFmtId="164" fontId="0" fillId="0" borderId="54" xfId="0" applyFill="1" applyBorder="1" applyAlignment="1" applyProtection="1">
      <alignment horizontal="center" vertical="center"/>
      <protection locked="0"/>
    </xf>
    <xf numFmtId="164" fontId="5" fillId="0" borderId="4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17" xfId="0" applyFont="1" applyBorder="1" applyAlignment="1">
      <alignment horizontal="center"/>
    </xf>
    <xf numFmtId="164" fontId="8" fillId="0" borderId="23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5" fillId="0" borderId="39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55" xfId="0" applyFont="1" applyBorder="1" applyAlignment="1">
      <alignment horizontal="center" vertical="center"/>
    </xf>
    <xf numFmtId="164" fontId="9" fillId="0" borderId="56" xfId="0" applyFont="1" applyBorder="1" applyAlignment="1">
      <alignment horizontal="center" vertical="center"/>
    </xf>
    <xf numFmtId="164" fontId="0" fillId="0" borderId="56" xfId="0" applyFont="1" applyBorder="1" applyAlignment="1">
      <alignment horizontal="center" vertical="center"/>
    </xf>
    <xf numFmtId="167" fontId="0" fillId="0" borderId="56" xfId="0" applyNumberFormat="1" applyFont="1" applyBorder="1" applyAlignment="1">
      <alignment horizontal="center" vertical="center"/>
    </xf>
    <xf numFmtId="167" fontId="0" fillId="0" borderId="57" xfId="0" applyNumberFormat="1" applyFont="1" applyBorder="1" applyAlignment="1">
      <alignment horizontal="center" vertical="center"/>
    </xf>
    <xf numFmtId="164" fontId="8" fillId="2" borderId="18" xfId="0" applyFont="1" applyFill="1" applyBorder="1" applyAlignment="1" applyProtection="1">
      <alignment horizontal="center" vertical="center"/>
      <protection locked="0"/>
    </xf>
    <xf numFmtId="164" fontId="8" fillId="3" borderId="15" xfId="0" applyFont="1" applyFill="1" applyBorder="1" applyAlignment="1">
      <alignment vertical="center" wrapText="1" readingOrder="1"/>
    </xf>
    <xf numFmtId="164" fontId="9" fillId="3" borderId="16" xfId="0" applyFont="1" applyFill="1" applyBorder="1" applyAlignment="1">
      <alignment vertical="center"/>
    </xf>
    <xf numFmtId="164" fontId="8" fillId="3" borderId="15" xfId="0" applyFont="1" applyFill="1" applyBorder="1" applyAlignment="1">
      <alignment horizontal="center" vertical="center" wrapText="1" readingOrder="1"/>
    </xf>
    <xf numFmtId="164" fontId="8" fillId="3" borderId="15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3" borderId="16" xfId="0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horizontal="center" vertical="center"/>
    </xf>
    <xf numFmtId="164" fontId="8" fillId="3" borderId="16" xfId="0" applyFont="1" applyFill="1" applyBorder="1" applyAlignment="1">
      <alignment horizontal="center" vertical="center"/>
    </xf>
    <xf numFmtId="164" fontId="0" fillId="3" borderId="58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8" fillId="2" borderId="22" xfId="0" applyFont="1" applyFill="1" applyBorder="1" applyAlignment="1" applyProtection="1">
      <alignment horizontal="center" vertical="center"/>
      <protection locked="0"/>
    </xf>
    <xf numFmtId="164" fontId="8" fillId="3" borderId="59" xfId="0" applyFont="1" applyFill="1" applyBorder="1" applyAlignment="1">
      <alignment vertical="center"/>
    </xf>
    <xf numFmtId="164" fontId="9" fillId="3" borderId="60" xfId="0" applyFont="1" applyFill="1" applyBorder="1" applyAlignment="1">
      <alignment vertical="center"/>
    </xf>
    <xf numFmtId="164" fontId="8" fillId="3" borderId="3" xfId="0" applyFont="1" applyFill="1" applyBorder="1" applyAlignment="1">
      <alignment horizontal="center" vertical="center"/>
    </xf>
    <xf numFmtId="164" fontId="0" fillId="3" borderId="61" xfId="0" applyFont="1" applyFill="1" applyBorder="1" applyAlignment="1">
      <alignment vertical="center"/>
    </xf>
    <xf numFmtId="164" fontId="0" fillId="3" borderId="60" xfId="0" applyFont="1" applyFill="1" applyBorder="1" applyAlignment="1">
      <alignment vertical="center"/>
    </xf>
    <xf numFmtId="164" fontId="0" fillId="3" borderId="61" xfId="0" applyNumberFormat="1" applyFont="1" applyFill="1" applyBorder="1" applyAlignment="1">
      <alignment vertical="center"/>
    </xf>
    <xf numFmtId="164" fontId="8" fillId="3" borderId="61" xfId="0" applyFont="1" applyFill="1" applyBorder="1" applyAlignment="1">
      <alignment horizontal="center" vertical="center"/>
    </xf>
    <xf numFmtId="164" fontId="8" fillId="3" borderId="59" xfId="0" applyFont="1" applyFill="1" applyBorder="1" applyAlignment="1">
      <alignment horizontal="center" vertical="center"/>
    </xf>
    <xf numFmtId="164" fontId="8" fillId="3" borderId="60" xfId="0" applyFont="1" applyFill="1" applyBorder="1" applyAlignment="1">
      <alignment horizontal="center" vertical="center"/>
    </xf>
    <xf numFmtId="164" fontId="0" fillId="3" borderId="62" xfId="0" applyFont="1" applyFill="1" applyBorder="1" applyAlignment="1">
      <alignment vertical="center"/>
    </xf>
    <xf numFmtId="164" fontId="8" fillId="2" borderId="21" xfId="0" applyFont="1" applyFill="1" applyBorder="1" applyAlignment="1" applyProtection="1">
      <alignment horizontal="center" vertical="center"/>
      <protection locked="0"/>
    </xf>
    <xf numFmtId="164" fontId="8" fillId="3" borderId="63" xfId="0" applyFont="1" applyFill="1" applyBorder="1" applyAlignment="1">
      <alignment vertical="center"/>
    </xf>
    <xf numFmtId="164" fontId="9" fillId="3" borderId="64" xfId="0" applyFont="1" applyFill="1" applyBorder="1" applyAlignment="1">
      <alignment vertical="center"/>
    </xf>
    <xf numFmtId="164" fontId="8" fillId="3" borderId="65" xfId="0" applyFont="1" applyFill="1" applyBorder="1" applyAlignment="1">
      <alignment horizontal="center" vertical="center"/>
    </xf>
    <xf numFmtId="164" fontId="8" fillId="3" borderId="63" xfId="0" applyFont="1" applyFill="1" applyBorder="1" applyAlignment="1">
      <alignment horizontal="center" vertical="center"/>
    </xf>
    <xf numFmtId="164" fontId="8" fillId="3" borderId="64" xfId="0" applyFont="1" applyFill="1" applyBorder="1" applyAlignment="1">
      <alignment horizontal="center" vertical="center"/>
    </xf>
    <xf numFmtId="164" fontId="0" fillId="3" borderId="65" xfId="0" applyFont="1" applyFill="1" applyBorder="1" applyAlignment="1">
      <alignment vertical="center"/>
    </xf>
    <xf numFmtId="164" fontId="0" fillId="3" borderId="64" xfId="0" applyFont="1" applyFill="1" applyBorder="1" applyAlignment="1">
      <alignment vertical="center"/>
    </xf>
    <xf numFmtId="164" fontId="0" fillId="3" borderId="65" xfId="0" applyNumberFormat="1" applyFont="1" applyFill="1" applyBorder="1" applyAlignment="1">
      <alignment vertical="center"/>
    </xf>
    <xf numFmtId="164" fontId="0" fillId="3" borderId="66" xfId="0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6" fontId="0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6" borderId="23" xfId="0" applyFont="1" applyFill="1" applyBorder="1" applyAlignment="1">
      <alignment horizontal="center" vertical="center"/>
    </xf>
    <xf numFmtId="164" fontId="0" fillId="6" borderId="24" xfId="0" applyFont="1" applyFill="1" applyBorder="1" applyAlignment="1" applyProtection="1">
      <alignment horizontal="center" vertical="center"/>
      <protection locked="0"/>
    </xf>
    <xf numFmtId="164" fontId="5" fillId="6" borderId="25" xfId="0" applyFont="1" applyFill="1" applyBorder="1" applyAlignment="1" applyProtection="1">
      <alignment horizontal="center" vertical="center"/>
      <protection locked="0"/>
    </xf>
    <xf numFmtId="164" fontId="5" fillId="6" borderId="26" xfId="0" applyFont="1" applyFill="1" applyBorder="1" applyAlignment="1">
      <alignment horizontal="center" vertical="center"/>
    </xf>
    <xf numFmtId="164" fontId="5" fillId="6" borderId="27" xfId="0" applyFont="1" applyFill="1" applyBorder="1" applyAlignment="1" applyProtection="1">
      <alignment horizontal="center" vertical="center"/>
      <protection locked="0"/>
    </xf>
    <xf numFmtId="164" fontId="0" fillId="6" borderId="28" xfId="0" applyFont="1" applyFill="1" applyBorder="1" applyAlignment="1" applyProtection="1">
      <alignment horizontal="center" vertical="center"/>
      <protection locked="0"/>
    </xf>
    <xf numFmtId="164" fontId="0" fillId="6" borderId="11" xfId="0" applyFont="1" applyFill="1" applyBorder="1" applyAlignment="1">
      <alignment horizontal="center" vertical="center"/>
    </xf>
    <xf numFmtId="164" fontId="0" fillId="6" borderId="30" xfId="0" applyFont="1" applyFill="1" applyBorder="1" applyAlignment="1">
      <alignment horizontal="center" vertical="center"/>
    </xf>
    <xf numFmtId="164" fontId="0" fillId="6" borderId="13" xfId="0" applyFont="1" applyFill="1" applyBorder="1" applyAlignment="1" applyProtection="1">
      <alignment horizontal="center" vertical="center"/>
      <protection locked="0"/>
    </xf>
    <xf numFmtId="164" fontId="5" fillId="6" borderId="31" xfId="0" applyFont="1" applyFill="1" applyBorder="1" applyAlignment="1" applyProtection="1">
      <alignment horizontal="center" vertical="center"/>
      <protection locked="0"/>
    </xf>
    <xf numFmtId="164" fontId="5" fillId="6" borderId="32" xfId="0" applyFont="1" applyFill="1" applyBorder="1" applyAlignment="1" applyProtection="1">
      <alignment horizontal="center" vertical="center"/>
      <protection locked="0"/>
    </xf>
    <xf numFmtId="164" fontId="0" fillId="6" borderId="16" xfId="0" applyFont="1" applyFill="1" applyBorder="1" applyAlignment="1" applyProtection="1">
      <alignment horizontal="center" vertical="center"/>
      <protection locked="0"/>
    </xf>
    <xf numFmtId="164" fontId="0" fillId="6" borderId="13" xfId="0" applyFont="1" applyFill="1" applyBorder="1" applyAlignment="1">
      <alignment horizontal="center" vertical="center"/>
    </xf>
    <xf numFmtId="164" fontId="5" fillId="6" borderId="33" xfId="0" applyFont="1" applyFill="1" applyBorder="1" applyAlignment="1" applyProtection="1">
      <alignment horizontal="center" vertical="center"/>
      <protection locked="0"/>
    </xf>
    <xf numFmtId="164" fontId="5" fillId="6" borderId="34" xfId="0" applyFont="1" applyFill="1" applyBorder="1" applyAlignment="1" applyProtection="1">
      <alignment horizontal="center" vertical="center"/>
      <protection locked="0"/>
    </xf>
    <xf numFmtId="164" fontId="0" fillId="6" borderId="36" xfId="0" applyFont="1" applyFill="1" applyBorder="1" applyAlignment="1">
      <alignment horizontal="center" vertical="center"/>
    </xf>
    <xf numFmtId="164" fontId="0" fillId="6" borderId="37" xfId="0" applyFont="1" applyFill="1" applyBorder="1" applyAlignment="1" applyProtection="1">
      <alignment horizontal="center" vertical="center"/>
      <protection locked="0"/>
    </xf>
    <xf numFmtId="164" fontId="0" fillId="6" borderId="38" xfId="0" applyFont="1" applyFill="1" applyBorder="1" applyAlignment="1" applyProtection="1">
      <alignment horizontal="center" vertical="center"/>
      <protection locked="0"/>
    </xf>
    <xf numFmtId="164" fontId="0" fillId="6" borderId="39" xfId="0" applyFont="1" applyFill="1" applyBorder="1" applyAlignment="1">
      <alignment horizontal="center" vertical="center"/>
    </xf>
    <xf numFmtId="164" fontId="0" fillId="6" borderId="40" xfId="0" applyFont="1" applyFill="1" applyBorder="1" applyAlignment="1">
      <alignment horizontal="center" vertical="center"/>
    </xf>
    <xf numFmtId="164" fontId="0" fillId="6" borderId="41" xfId="0" applyFont="1" applyFill="1" applyBorder="1" applyAlignment="1" applyProtection="1">
      <alignment horizontal="center" vertical="center"/>
      <protection locked="0"/>
    </xf>
    <xf numFmtId="164" fontId="0" fillId="6" borderId="42" xfId="0" applyFont="1" applyFill="1" applyBorder="1" applyAlignment="1" applyProtection="1">
      <alignment horizontal="center" vertical="center"/>
      <protection locked="0"/>
    </xf>
    <xf numFmtId="164" fontId="0" fillId="6" borderId="4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A12" sqref="A12"/>
    </sheetView>
  </sheetViews>
  <sheetFormatPr defaultColWidth="9.140625" defaultRowHeight="12.75"/>
  <cols>
    <col min="1" max="1" width="11.00390625" style="0" customWidth="1"/>
    <col min="2" max="2" width="27.281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710937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28125" style="0" customWidth="1"/>
    <col min="17" max="17" width="4.42187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38" width="2.7109375" style="0" customWidth="1"/>
    <col min="39" max="39" width="3.00390625" style="0" customWidth="1"/>
    <col min="40" max="40" width="10.7109375" style="0" customWidth="1"/>
    <col min="41" max="41" width="24.00390625" style="0" customWidth="1"/>
    <col min="42" max="42" width="11.8515625" style="0" customWidth="1"/>
    <col min="43" max="43" width="13.8515625" style="0" customWidth="1"/>
    <col min="44" max="44" width="20.421875" style="0" customWidth="1"/>
    <col min="45" max="45" width="7.7109375" style="0" customWidth="1"/>
    <col min="46" max="46" width="8.7109375" style="0" customWidth="1"/>
    <col min="47" max="47" width="9.421875" style="0" customWidth="1"/>
    <col min="48" max="48" width="7.28125" style="0" customWidth="1"/>
    <col min="49" max="52" width="12.28125" style="0" customWidth="1"/>
  </cols>
  <sheetData>
    <row r="1" spans="1:39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 ht="22.5">
      <c r="A2" s="6"/>
      <c r="B2" s="7"/>
      <c r="C2" s="8"/>
      <c r="D2" s="9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  <c r="Q3" s="12"/>
      <c r="R3" s="13" t="s">
        <v>3</v>
      </c>
      <c r="S3" s="13"/>
      <c r="T3" s="13"/>
      <c r="U3" s="13"/>
      <c r="V3" s="13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4"/>
      <c r="AI3" s="4"/>
      <c r="AJ3" s="4"/>
      <c r="AK3" s="4"/>
      <c r="AL3" s="4"/>
      <c r="AM3" s="5"/>
    </row>
    <row r="4" spans="1:38" ht="12.7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0"/>
      <c r="AI4" s="10"/>
      <c r="AJ4" s="10"/>
      <c r="AK4" s="10"/>
      <c r="AL4" s="10"/>
    </row>
    <row r="5" spans="1:40" ht="15" customHeight="1">
      <c r="A5" s="10"/>
      <c r="B5" s="18" t="s">
        <v>5</v>
      </c>
      <c r="C5" s="19"/>
      <c r="D5" s="20"/>
      <c r="E5" s="19"/>
      <c r="F5" s="20"/>
      <c r="G5" s="8"/>
      <c r="H5" s="10"/>
      <c r="I5" s="10"/>
      <c r="J5" s="10"/>
      <c r="K5" s="10"/>
      <c r="L5" s="10"/>
      <c r="M5" s="10"/>
      <c r="N5" s="15"/>
      <c r="O5" s="16"/>
      <c r="P5" s="16"/>
      <c r="Q5" s="21">
        <v>0</v>
      </c>
      <c r="R5" s="22">
        <v>3</v>
      </c>
      <c r="S5" s="23">
        <v>0</v>
      </c>
      <c r="T5" s="23" t="s">
        <v>6</v>
      </c>
      <c r="U5" s="24">
        <v>2</v>
      </c>
      <c r="V5" s="25">
        <v>12</v>
      </c>
      <c r="W5" s="26">
        <v>2</v>
      </c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0"/>
      <c r="AI5" s="10"/>
      <c r="AJ5" s="10"/>
      <c r="AK5" s="10"/>
      <c r="AL5" s="10"/>
      <c r="AN5" s="5"/>
    </row>
    <row r="6" spans="1:40" ht="15" customHeight="1">
      <c r="A6" s="10"/>
      <c r="B6" s="18" t="s">
        <v>7</v>
      </c>
      <c r="C6" s="19"/>
      <c r="D6" s="20"/>
      <c r="E6" s="19"/>
      <c r="F6" s="20"/>
      <c r="G6" s="8"/>
      <c r="H6" s="10"/>
      <c r="I6" s="10"/>
      <c r="J6" s="10"/>
      <c r="K6" s="10"/>
      <c r="L6" s="10"/>
      <c r="M6" s="10"/>
      <c r="N6" s="15"/>
      <c r="O6" s="16"/>
      <c r="P6" s="16"/>
      <c r="Q6" s="27"/>
      <c r="R6" s="27"/>
      <c r="S6" s="28" t="s">
        <v>8</v>
      </c>
      <c r="T6" s="28"/>
      <c r="U6" s="28"/>
      <c r="V6" s="28"/>
      <c r="W6" s="28"/>
      <c r="X6" s="28"/>
      <c r="Y6" s="28"/>
      <c r="Z6" s="28"/>
      <c r="AA6" s="16"/>
      <c r="AB6" s="16"/>
      <c r="AC6" s="16"/>
      <c r="AD6" s="16"/>
      <c r="AE6" s="16"/>
      <c r="AF6" s="16"/>
      <c r="AG6" s="17"/>
      <c r="AH6" s="10"/>
      <c r="AI6" s="10"/>
      <c r="AJ6" s="10"/>
      <c r="AK6" s="10"/>
      <c r="AL6" s="10"/>
      <c r="AN6" s="5"/>
    </row>
    <row r="7" spans="1:48" ht="15" customHeight="1">
      <c r="A7" s="10"/>
      <c r="B7" s="18" t="s">
        <v>9</v>
      </c>
      <c r="C7" s="19"/>
      <c r="D7" s="20"/>
      <c r="E7" s="19"/>
      <c r="F7" s="20"/>
      <c r="G7" s="8"/>
      <c r="H7" s="10"/>
      <c r="I7" s="10"/>
      <c r="J7" s="10"/>
      <c r="K7" s="10"/>
      <c r="L7" s="10"/>
      <c r="M7" s="10"/>
      <c r="N7" s="15"/>
      <c r="O7" s="16"/>
      <c r="P7" s="16"/>
      <c r="Q7" s="15"/>
      <c r="R7" s="29" t="s">
        <v>10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10"/>
      <c r="AI7" s="10"/>
      <c r="AJ7" s="10"/>
      <c r="AK7" s="10"/>
      <c r="AL7" s="10"/>
      <c r="AN7" s="5"/>
      <c r="AO7" s="5"/>
      <c r="AP7" s="5"/>
      <c r="AQ7" s="5"/>
      <c r="AR7" s="5"/>
      <c r="AS7" s="5"/>
      <c r="AT7" s="5"/>
      <c r="AU7" s="5"/>
      <c r="AV7" s="5"/>
    </row>
    <row r="8" spans="1:48" ht="15" customHeight="1">
      <c r="A8" s="10"/>
      <c r="B8" s="18" t="s">
        <v>11</v>
      </c>
      <c r="C8" s="19"/>
      <c r="D8" s="20"/>
      <c r="E8" s="19"/>
      <c r="F8" s="20"/>
      <c r="G8" s="8"/>
      <c r="H8" s="10"/>
      <c r="I8" s="10"/>
      <c r="J8" s="10"/>
      <c r="K8" s="10"/>
      <c r="L8" s="10"/>
      <c r="M8" s="10"/>
      <c r="N8" s="15"/>
      <c r="O8" s="16"/>
      <c r="P8" s="16"/>
      <c r="Q8" s="29" t="s">
        <v>12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0"/>
      <c r="AI8" s="10"/>
      <c r="AJ8" s="10"/>
      <c r="AK8" s="10"/>
      <c r="AL8" s="10"/>
      <c r="AN8" s="5"/>
      <c r="AO8" s="5"/>
      <c r="AP8" s="5"/>
      <c r="AU8" s="5"/>
      <c r="AV8" s="5"/>
    </row>
    <row r="9" spans="1:48" ht="15" customHeight="1">
      <c r="A9" s="10"/>
      <c r="B9" s="18" t="s">
        <v>13</v>
      </c>
      <c r="C9" s="19"/>
      <c r="D9" s="20"/>
      <c r="E9" s="19"/>
      <c r="F9" s="20"/>
      <c r="G9" s="8"/>
      <c r="H9" s="10"/>
      <c r="I9" s="10"/>
      <c r="J9" s="10"/>
      <c r="K9" s="10"/>
      <c r="L9" s="10"/>
      <c r="M9" s="10"/>
      <c r="N9" s="30"/>
      <c r="O9" s="31"/>
      <c r="P9" s="31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10"/>
      <c r="AI9" s="10"/>
      <c r="AJ9" s="10"/>
      <c r="AK9" s="10"/>
      <c r="AL9" s="10"/>
      <c r="AN9" s="5"/>
      <c r="AO9" s="5"/>
      <c r="AP9" s="5"/>
      <c r="AU9" s="5"/>
      <c r="AV9" s="5"/>
    </row>
    <row r="10" spans="1:48" ht="15" customHeight="1">
      <c r="A10" s="10"/>
      <c r="C10" s="8"/>
      <c r="D10" s="10"/>
      <c r="E10" s="10"/>
      <c r="F10" s="10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N10" s="5"/>
      <c r="AO10" s="5"/>
      <c r="AP10" s="5"/>
      <c r="AU10" s="5"/>
      <c r="AV10" s="5"/>
    </row>
    <row r="11" spans="1:38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2:51" ht="18.75" customHeight="1">
      <c r="B12" s="34" t="s">
        <v>14</v>
      </c>
      <c r="C12" s="35">
        <f>IF(C13="","",1)</f>
        <v>1</v>
      </c>
      <c r="D12" s="35"/>
      <c r="E12" s="35"/>
      <c r="F12" s="35"/>
      <c r="G12" s="35"/>
      <c r="H12" s="35"/>
      <c r="I12" s="35"/>
      <c r="J12" s="36"/>
      <c r="K12" s="36"/>
      <c r="L12" s="36"/>
      <c r="M12" s="36"/>
      <c r="N12" s="36"/>
      <c r="O12" s="36"/>
      <c r="P12" s="36"/>
      <c r="Q12" s="37" t="s">
        <v>15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S12" s="10"/>
      <c r="AT12" s="38"/>
      <c r="AU12" s="39"/>
      <c r="AV12" s="10"/>
      <c r="AW12" s="10"/>
      <c r="AX12" s="10"/>
      <c r="AY12" s="10"/>
    </row>
    <row r="13" spans="2:65" s="40" customFormat="1" ht="18.75" customHeight="1">
      <c r="B13" s="41" t="str">
        <f>IF($B5="","",$B5)</f>
        <v>TJ Karate Č.Budějovice</v>
      </c>
      <c r="C13" s="42" t="str">
        <f>IF($B5="","",$B5)</f>
        <v>TJ Karate Č.Budějovice</v>
      </c>
      <c r="D13" s="42"/>
      <c r="E13" s="42"/>
      <c r="F13" s="42"/>
      <c r="G13" s="42"/>
      <c r="H13" s="42"/>
      <c r="I13" s="42"/>
      <c r="J13" s="35">
        <f>IF(J14="","",2)</f>
        <v>2</v>
      </c>
      <c r="K13" s="35"/>
      <c r="L13" s="35"/>
      <c r="M13" s="35"/>
      <c r="N13" s="35"/>
      <c r="O13" s="35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3"/>
      <c r="AS13" s="10"/>
      <c r="AT13" s="38"/>
      <c r="AU13" s="39"/>
      <c r="AV13" s="10"/>
      <c r="AW13" s="10"/>
      <c r="AX13" s="10"/>
      <c r="AY13" s="10"/>
      <c r="AZ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2:65" s="40" customFormat="1" ht="18.75" customHeight="1">
      <c r="B14" s="44" t="str">
        <f>IF($B6="","",$B6)</f>
        <v>SKK Shotokan Liberec</v>
      </c>
      <c r="C14" s="45">
        <v>0</v>
      </c>
      <c r="D14" s="46">
        <v>0</v>
      </c>
      <c r="E14" s="47">
        <v>0</v>
      </c>
      <c r="F14" s="48" t="s">
        <v>6</v>
      </c>
      <c r="G14" s="49">
        <v>2</v>
      </c>
      <c r="H14" s="50">
        <v>16</v>
      </c>
      <c r="I14" s="51">
        <v>2</v>
      </c>
      <c r="J14" s="42" t="str">
        <f>IF($B6="","",$B6)</f>
        <v>SKK Shotokan Liberec</v>
      </c>
      <c r="K14" s="42"/>
      <c r="L14" s="42"/>
      <c r="M14" s="42"/>
      <c r="N14" s="42"/>
      <c r="O14" s="42"/>
      <c r="P14" s="42"/>
      <c r="Q14" s="35">
        <f>IF(Q15="","",3)</f>
        <v>3</v>
      </c>
      <c r="R14" s="35"/>
      <c r="S14" s="35"/>
      <c r="T14" s="35"/>
      <c r="U14" s="35"/>
      <c r="V14" s="35"/>
      <c r="W14" s="35"/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53"/>
      <c r="AI14" s="53"/>
      <c r="AJ14" s="53"/>
      <c r="AK14" s="53"/>
      <c r="AL14" s="43"/>
      <c r="AS14" s="10"/>
      <c r="AT14" s="38"/>
      <c r="AU14" s="39"/>
      <c r="AV14" s="10"/>
      <c r="AW14" s="10"/>
      <c r="AX14" s="10"/>
      <c r="AY14" s="10"/>
      <c r="AZ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2:65" s="40" customFormat="1" ht="18.75" customHeight="1">
      <c r="B15" s="44" t="str">
        <f>IF($B7="","",$B7)</f>
        <v>Fight Club Č.Budějovice</v>
      </c>
      <c r="C15" s="54">
        <v>2</v>
      </c>
      <c r="D15" s="55">
        <v>11</v>
      </c>
      <c r="E15" s="56">
        <v>2</v>
      </c>
      <c r="F15" s="48" t="s">
        <v>6</v>
      </c>
      <c r="G15" s="57">
        <v>0</v>
      </c>
      <c r="H15" s="58">
        <v>0</v>
      </c>
      <c r="I15" s="59">
        <v>0</v>
      </c>
      <c r="J15" s="54">
        <v>2</v>
      </c>
      <c r="K15" s="55">
        <v>16</v>
      </c>
      <c r="L15" s="60">
        <v>2</v>
      </c>
      <c r="M15" s="48" t="s">
        <v>6</v>
      </c>
      <c r="N15" s="61">
        <v>0</v>
      </c>
      <c r="O15" s="58">
        <v>0</v>
      </c>
      <c r="P15" s="59">
        <v>0</v>
      </c>
      <c r="Q15" s="42" t="str">
        <f>IF($B7="","",$B7)</f>
        <v>Fight Club Č.Budějovice</v>
      </c>
      <c r="R15" s="42"/>
      <c r="S15" s="42"/>
      <c r="T15" s="42"/>
      <c r="U15" s="42"/>
      <c r="V15" s="42"/>
      <c r="W15" s="42"/>
      <c r="X15" s="35">
        <f>IF(X16="","",4)</f>
        <v>4</v>
      </c>
      <c r="Y15" s="35"/>
      <c r="Z15" s="35"/>
      <c r="AA15" s="35"/>
      <c r="AB15" s="35"/>
      <c r="AC15" s="35"/>
      <c r="AD15" s="35"/>
      <c r="AE15" s="62"/>
      <c r="AF15" s="62"/>
      <c r="AG15" s="62"/>
      <c r="AH15" s="62"/>
      <c r="AI15" s="62"/>
      <c r="AJ15" s="62"/>
      <c r="AK15" s="62"/>
      <c r="AL15" s="43"/>
      <c r="AS15" s="10"/>
      <c r="AT15" s="38"/>
      <c r="AU15" s="39"/>
      <c r="AV15" s="10"/>
      <c r="AW15" s="10"/>
      <c r="AX15" s="10"/>
      <c r="AY15" s="10"/>
      <c r="AZ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2:65" s="40" customFormat="1" ht="18.75" customHeight="1">
      <c r="B16" s="44" t="str">
        <f>IF($B8="","",$B8)</f>
        <v>KAMURA Ústí n.L.</v>
      </c>
      <c r="C16" s="63">
        <v>2</v>
      </c>
      <c r="D16" s="64">
        <v>5</v>
      </c>
      <c r="E16" s="60">
        <v>2</v>
      </c>
      <c r="F16" s="48" t="s">
        <v>6</v>
      </c>
      <c r="G16" s="61">
        <v>1</v>
      </c>
      <c r="H16" s="65">
        <v>3</v>
      </c>
      <c r="I16" s="66">
        <v>0</v>
      </c>
      <c r="J16" s="63">
        <v>2</v>
      </c>
      <c r="K16" s="64">
        <v>16</v>
      </c>
      <c r="L16" s="60">
        <v>2</v>
      </c>
      <c r="M16" s="48" t="s">
        <v>6</v>
      </c>
      <c r="N16" s="61">
        <v>0</v>
      </c>
      <c r="O16" s="65">
        <v>0</v>
      </c>
      <c r="P16" s="66">
        <v>0</v>
      </c>
      <c r="Q16" s="54">
        <v>2</v>
      </c>
      <c r="R16" s="55">
        <v>4</v>
      </c>
      <c r="S16" s="60">
        <v>2</v>
      </c>
      <c r="T16" s="48" t="s">
        <v>6</v>
      </c>
      <c r="U16" s="61">
        <v>1</v>
      </c>
      <c r="V16" s="58">
        <v>2</v>
      </c>
      <c r="W16" s="59">
        <v>0</v>
      </c>
      <c r="X16" s="42" t="str">
        <f>IF($B8="","",$B8)</f>
        <v>KAMURA Ústí n.L.</v>
      </c>
      <c r="Y16" s="42"/>
      <c r="Z16" s="42"/>
      <c r="AA16" s="42"/>
      <c r="AB16" s="42"/>
      <c r="AC16" s="42"/>
      <c r="AD16" s="42"/>
      <c r="AE16" s="35">
        <f>IF(AE17="","",5)</f>
        <v>5</v>
      </c>
      <c r="AF16" s="35"/>
      <c r="AG16" s="35"/>
      <c r="AH16" s="35"/>
      <c r="AI16" s="35"/>
      <c r="AJ16" s="35"/>
      <c r="AK16" s="35"/>
      <c r="AL16"/>
      <c r="AS16" s="10"/>
      <c r="AT16" s="38"/>
      <c r="AU16" s="39"/>
      <c r="AV16" s="10"/>
      <c r="AW16" s="10"/>
      <c r="AX16" s="10"/>
      <c r="AY16" s="10"/>
      <c r="AZ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134" s="40" customFormat="1" ht="18.75" customHeight="1">
      <c r="B17" s="67" t="str">
        <f>IF($B9="","",$B9)</f>
        <v>SK Karate Spartak HK</v>
      </c>
      <c r="C17" s="45">
        <v>2</v>
      </c>
      <c r="D17" s="46">
        <v>5</v>
      </c>
      <c r="E17" s="47">
        <v>2</v>
      </c>
      <c r="F17" s="48" t="s">
        <v>6</v>
      </c>
      <c r="G17" s="49">
        <v>0</v>
      </c>
      <c r="H17" s="50">
        <v>2</v>
      </c>
      <c r="I17" s="51">
        <v>0</v>
      </c>
      <c r="J17" s="45">
        <v>2</v>
      </c>
      <c r="K17" s="46">
        <v>16</v>
      </c>
      <c r="L17" s="47">
        <v>2</v>
      </c>
      <c r="M17" s="48" t="s">
        <v>6</v>
      </c>
      <c r="N17" s="49">
        <v>0</v>
      </c>
      <c r="O17" s="50">
        <v>0</v>
      </c>
      <c r="P17" s="51">
        <v>0</v>
      </c>
      <c r="Q17" s="45">
        <v>2</v>
      </c>
      <c r="R17" s="46">
        <v>3</v>
      </c>
      <c r="S17" s="47">
        <v>2</v>
      </c>
      <c r="T17" s="48" t="s">
        <v>6</v>
      </c>
      <c r="U17" s="49">
        <v>1</v>
      </c>
      <c r="V17" s="50">
        <v>2</v>
      </c>
      <c r="W17" s="51">
        <v>0</v>
      </c>
      <c r="X17" s="68">
        <v>0</v>
      </c>
      <c r="Y17" s="69">
        <v>2</v>
      </c>
      <c r="Z17" s="47">
        <v>0</v>
      </c>
      <c r="AA17" s="48" t="s">
        <v>6</v>
      </c>
      <c r="AB17" s="49">
        <v>2</v>
      </c>
      <c r="AC17" s="70">
        <v>5</v>
      </c>
      <c r="AD17" s="71">
        <v>2</v>
      </c>
      <c r="AE17" s="42" t="str">
        <f>IF($B9="","",$B9)</f>
        <v>SK Karate Spartak HK</v>
      </c>
      <c r="AF17" s="42"/>
      <c r="AG17" s="42"/>
      <c r="AH17" s="42"/>
      <c r="AI17" s="42"/>
      <c r="AJ17" s="42"/>
      <c r="AK17" s="42"/>
      <c r="AL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1:256" ht="18.75" customHeight="1">
      <c r="A18" s="40"/>
      <c r="AM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2:134" s="40" customFormat="1" ht="18.75" customHeight="1">
      <c r="B19" s="34" t="s">
        <v>14</v>
      </c>
      <c r="C19" s="35">
        <f>IF(C20="","",1)</f>
        <v>1</v>
      </c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72" t="s">
        <v>15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34" s="40" customFormat="1" ht="18.75" customHeight="1">
      <c r="B20" s="41" t="str">
        <f>B5</f>
        <v>TJ Karate Č.Budějovice</v>
      </c>
      <c r="C20" s="42" t="str">
        <f>B20</f>
        <v>TJ Karate Č.Budějovice</v>
      </c>
      <c r="D20" s="42"/>
      <c r="E20" s="42"/>
      <c r="F20" s="42"/>
      <c r="G20" s="42"/>
      <c r="H20" s="42"/>
      <c r="I20" s="42"/>
      <c r="J20" s="35">
        <f>IF(J21="","",2)</f>
        <v>2</v>
      </c>
      <c r="K20" s="35"/>
      <c r="L20" s="35"/>
      <c r="M20" s="35"/>
      <c r="N20" s="35"/>
      <c r="O20" s="35"/>
      <c r="P20" s="35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2:134" s="40" customFormat="1" ht="18.75" customHeight="1">
      <c r="B21" s="44" t="str">
        <f>B6</f>
        <v>SKK Shotokan Liberec</v>
      </c>
      <c r="C21" s="73"/>
      <c r="D21" s="74"/>
      <c r="E21" s="75"/>
      <c r="F21" s="76"/>
      <c r="G21" s="77"/>
      <c r="H21" s="78"/>
      <c r="I21" s="79"/>
      <c r="J21" s="42" t="str">
        <f>B21</f>
        <v>SKK Shotokan Liberec</v>
      </c>
      <c r="K21" s="42"/>
      <c r="L21" s="42"/>
      <c r="M21" s="42"/>
      <c r="N21" s="42"/>
      <c r="O21" s="42"/>
      <c r="P21" s="42"/>
      <c r="Q21" s="35">
        <f>IF(Q22="","",3)</f>
        <v>3</v>
      </c>
      <c r="R21" s="35"/>
      <c r="S21" s="35"/>
      <c r="T21" s="35"/>
      <c r="U21" s="35"/>
      <c r="V21" s="35"/>
      <c r="W21" s="35"/>
      <c r="X21" s="80"/>
      <c r="Y21" s="80"/>
      <c r="Z21" s="80"/>
      <c r="AA21" s="80"/>
      <c r="AB21" s="80"/>
      <c r="AC21" s="80"/>
      <c r="AD21" s="80"/>
      <c r="AE21" s="81"/>
      <c r="AF21" s="81"/>
      <c r="AG21" s="81"/>
      <c r="AH21" s="81"/>
      <c r="AI21" s="81"/>
      <c r="AJ21" s="81"/>
      <c r="AK21" s="81"/>
      <c r="AL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2:134" s="40" customFormat="1" ht="18.75" customHeight="1">
      <c r="B22" s="44" t="str">
        <f>B7</f>
        <v>Fight Club Č.Budějovice</v>
      </c>
      <c r="C22" s="82"/>
      <c r="D22" s="83"/>
      <c r="E22" s="84"/>
      <c r="F22" s="76"/>
      <c r="G22" s="85"/>
      <c r="H22" s="86"/>
      <c r="I22" s="87"/>
      <c r="J22" s="82"/>
      <c r="K22" s="83"/>
      <c r="L22" s="88"/>
      <c r="M22" s="76"/>
      <c r="N22" s="89"/>
      <c r="O22" s="86"/>
      <c r="P22" s="87"/>
      <c r="Q22" s="42" t="str">
        <f>B22</f>
        <v>Fight Club Č.Budějovice</v>
      </c>
      <c r="R22" s="42"/>
      <c r="S22" s="42"/>
      <c r="T22" s="42"/>
      <c r="U22" s="42"/>
      <c r="V22" s="42"/>
      <c r="W22" s="42"/>
      <c r="X22" s="35">
        <f>IF(X23="","",4)</f>
        <v>4</v>
      </c>
      <c r="Y22" s="35"/>
      <c r="Z22" s="35"/>
      <c r="AA22" s="35"/>
      <c r="AB22" s="35"/>
      <c r="AC22" s="35"/>
      <c r="AD22" s="35"/>
      <c r="AE22" s="90"/>
      <c r="AF22" s="90"/>
      <c r="AG22" s="90"/>
      <c r="AH22" s="90"/>
      <c r="AI22" s="90"/>
      <c r="AJ22" s="90"/>
      <c r="AK22" s="90"/>
      <c r="AL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2:65" s="40" customFormat="1" ht="18.75" customHeight="1">
      <c r="B23" s="44" t="str">
        <f>B8</f>
        <v>KAMURA Ústí n.L.</v>
      </c>
      <c r="C23" s="91"/>
      <c r="D23" s="92"/>
      <c r="E23" s="88"/>
      <c r="F23" s="76"/>
      <c r="G23" s="89"/>
      <c r="H23" s="93"/>
      <c r="I23" s="94"/>
      <c r="J23" s="91"/>
      <c r="K23" s="92"/>
      <c r="L23" s="88"/>
      <c r="M23" s="76"/>
      <c r="N23" s="89"/>
      <c r="O23" s="93"/>
      <c r="P23" s="94"/>
      <c r="Q23" s="82"/>
      <c r="R23" s="83"/>
      <c r="S23" s="88"/>
      <c r="T23" s="76"/>
      <c r="U23" s="89"/>
      <c r="V23" s="86"/>
      <c r="W23" s="87"/>
      <c r="X23" s="42" t="str">
        <f>B23</f>
        <v>KAMURA Ústí n.L.</v>
      </c>
      <c r="Y23" s="42"/>
      <c r="Z23" s="42"/>
      <c r="AA23" s="42"/>
      <c r="AB23" s="42"/>
      <c r="AC23" s="42"/>
      <c r="AD23" s="42"/>
      <c r="AE23" s="35">
        <f>IF(AE24="","",5)</f>
        <v>5</v>
      </c>
      <c r="AF23" s="35"/>
      <c r="AG23" s="35"/>
      <c r="AH23" s="35"/>
      <c r="AI23" s="35"/>
      <c r="AJ23" s="35"/>
      <c r="AK23" s="35"/>
      <c r="AL23"/>
      <c r="AP23" s="95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:38" ht="18.75" customHeight="1">
      <c r="B24" s="67" t="str">
        <f>B9</f>
        <v>SK Karate Spartak HK</v>
      </c>
      <c r="C24" s="73"/>
      <c r="D24" s="74"/>
      <c r="E24" s="75"/>
      <c r="F24" s="76"/>
      <c r="G24" s="77"/>
      <c r="H24" s="78"/>
      <c r="I24" s="79"/>
      <c r="J24" s="73"/>
      <c r="K24" s="74"/>
      <c r="L24" s="75"/>
      <c r="M24" s="76"/>
      <c r="N24" s="77"/>
      <c r="O24" s="78"/>
      <c r="P24" s="79"/>
      <c r="Q24" s="73"/>
      <c r="R24" s="74"/>
      <c r="S24" s="75"/>
      <c r="T24" s="76"/>
      <c r="U24" s="77"/>
      <c r="V24" s="78"/>
      <c r="W24" s="79"/>
      <c r="X24" s="96"/>
      <c r="Y24" s="97"/>
      <c r="Z24" s="75"/>
      <c r="AA24" s="76"/>
      <c r="AB24" s="77"/>
      <c r="AC24" s="98"/>
      <c r="AD24" s="99"/>
      <c r="AE24" s="42" t="str">
        <f>B24</f>
        <v>SK Karate Spartak HK</v>
      </c>
      <c r="AF24" s="42"/>
      <c r="AG24" s="42"/>
      <c r="AH24" s="42"/>
      <c r="AI24" s="42"/>
      <c r="AJ24" s="42"/>
      <c r="AK24" s="42"/>
      <c r="AL24" s="43"/>
    </row>
    <row r="25" spans="32:38" ht="18.75" customHeight="1">
      <c r="AF25" s="100"/>
      <c r="AG25" s="100"/>
      <c r="AH25" s="100"/>
      <c r="AI25" s="100"/>
      <c r="AJ25" s="100"/>
      <c r="AK25" s="100"/>
      <c r="AL25" s="43"/>
    </row>
    <row r="26" spans="2:134" s="40" customFormat="1" ht="18.75" customHeight="1">
      <c r="B26" s="101" t="s">
        <v>14</v>
      </c>
      <c r="C26" s="35">
        <f>IF(C27="","",1)</f>
        <v>1</v>
      </c>
      <c r="D26" s="35"/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6"/>
      <c r="P26" s="36"/>
      <c r="Q26" s="72" t="s">
        <v>15</v>
      </c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2:134" s="40" customFormat="1" ht="18.75" customHeight="1">
      <c r="B27" s="41" t="str">
        <f>B5</f>
        <v>TJ Karate Č.Budějovice</v>
      </c>
      <c r="C27" s="42" t="str">
        <f>B27</f>
        <v>TJ Karate Č.Budějovice</v>
      </c>
      <c r="D27" s="42"/>
      <c r="E27" s="42"/>
      <c r="F27" s="42"/>
      <c r="G27" s="42"/>
      <c r="H27" s="42"/>
      <c r="I27" s="42"/>
      <c r="J27" s="35">
        <f>IF(J28="","",2)</f>
        <v>2</v>
      </c>
      <c r="K27" s="35"/>
      <c r="L27" s="35"/>
      <c r="M27" s="35"/>
      <c r="N27" s="35"/>
      <c r="O27" s="35"/>
      <c r="P27" s="35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2:134" s="40" customFormat="1" ht="18.75" customHeight="1">
      <c r="B28" s="44" t="str">
        <f>B6</f>
        <v>SKK Shotokan Liberec</v>
      </c>
      <c r="C28" s="102"/>
      <c r="D28" s="103"/>
      <c r="E28" s="104"/>
      <c r="F28" s="76" t="s">
        <v>6</v>
      </c>
      <c r="G28" s="105"/>
      <c r="H28" s="103"/>
      <c r="I28" s="106"/>
      <c r="J28" s="42" t="str">
        <f>B28</f>
        <v>SKK Shotokan Liberec</v>
      </c>
      <c r="K28" s="42"/>
      <c r="L28" s="42"/>
      <c r="M28" s="42"/>
      <c r="N28" s="42"/>
      <c r="O28" s="42"/>
      <c r="P28" s="42"/>
      <c r="Q28" s="35">
        <f>IF(Q29="","",3)</f>
        <v>3</v>
      </c>
      <c r="R28" s="35"/>
      <c r="S28" s="35"/>
      <c r="T28" s="35"/>
      <c r="U28" s="35"/>
      <c r="V28" s="35"/>
      <c r="W28" s="35"/>
      <c r="X28" s="80"/>
      <c r="Y28" s="80"/>
      <c r="Z28" s="80"/>
      <c r="AA28" s="80"/>
      <c r="AB28" s="80"/>
      <c r="AC28" s="80"/>
      <c r="AD28" s="80"/>
      <c r="AE28" s="107"/>
      <c r="AF28" s="107"/>
      <c r="AG28" s="107"/>
      <c r="AH28" s="107"/>
      <c r="AI28" s="107"/>
      <c r="AJ28" s="107"/>
      <c r="AK28" s="107"/>
      <c r="AL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2:134" s="40" customFormat="1" ht="18.75" customHeight="1">
      <c r="B29" s="44" t="str">
        <f>B7</f>
        <v>Fight Club Č.Budějovice</v>
      </c>
      <c r="C29" s="108"/>
      <c r="D29" s="109"/>
      <c r="E29" s="110"/>
      <c r="F29" s="76" t="s">
        <v>6</v>
      </c>
      <c r="G29" s="111"/>
      <c r="H29" s="109"/>
      <c r="I29" s="112"/>
      <c r="J29" s="108"/>
      <c r="K29" s="109"/>
      <c r="L29" s="110"/>
      <c r="M29" s="76" t="s">
        <v>6</v>
      </c>
      <c r="N29" s="111"/>
      <c r="O29" s="109"/>
      <c r="P29" s="112"/>
      <c r="Q29" s="42" t="str">
        <f>B29</f>
        <v>Fight Club Č.Budějovice</v>
      </c>
      <c r="R29" s="42"/>
      <c r="S29" s="42"/>
      <c r="T29" s="42"/>
      <c r="U29" s="42"/>
      <c r="V29" s="42"/>
      <c r="W29" s="42"/>
      <c r="X29" s="35">
        <f>IF(X30="","",4)</f>
        <v>4</v>
      </c>
      <c r="Y29" s="35"/>
      <c r="Z29" s="35"/>
      <c r="AA29" s="35"/>
      <c r="AB29" s="35"/>
      <c r="AC29" s="35"/>
      <c r="AD29" s="35"/>
      <c r="AE29" s="113"/>
      <c r="AF29" s="113"/>
      <c r="AG29" s="113"/>
      <c r="AH29" s="113"/>
      <c r="AI29" s="113"/>
      <c r="AJ29" s="113"/>
      <c r="AK29" s="113"/>
      <c r="AL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2:65" s="40" customFormat="1" ht="18.75" customHeight="1">
      <c r="B30" s="44" t="str">
        <f>B8</f>
        <v>KAMURA Ústí n.L.</v>
      </c>
      <c r="C30" s="114"/>
      <c r="D30" s="115"/>
      <c r="E30" s="116"/>
      <c r="F30" s="76" t="s">
        <v>6</v>
      </c>
      <c r="G30" s="117"/>
      <c r="H30" s="115"/>
      <c r="I30" s="118"/>
      <c r="J30" s="114"/>
      <c r="K30" s="115"/>
      <c r="L30" s="116"/>
      <c r="M30" s="76" t="s">
        <v>6</v>
      </c>
      <c r="N30" s="117"/>
      <c r="O30" s="115"/>
      <c r="P30" s="118"/>
      <c r="Q30" s="108"/>
      <c r="R30" s="109"/>
      <c r="S30" s="110"/>
      <c r="T30" s="76" t="s">
        <v>6</v>
      </c>
      <c r="U30" s="111"/>
      <c r="V30" s="109"/>
      <c r="W30" s="112"/>
      <c r="X30" s="42" t="str">
        <f>B30</f>
        <v>KAMURA Ústí n.L.</v>
      </c>
      <c r="Y30" s="42"/>
      <c r="Z30" s="42"/>
      <c r="AA30" s="42"/>
      <c r="AB30" s="42"/>
      <c r="AC30" s="42"/>
      <c r="AD30" s="42"/>
      <c r="AE30" s="35">
        <f>IF(AE31="","",5)</f>
        <v>5</v>
      </c>
      <c r="AF30" s="35"/>
      <c r="AG30" s="35"/>
      <c r="AH30" s="35"/>
      <c r="AI30" s="35"/>
      <c r="AJ30" s="35"/>
      <c r="AK30" s="35"/>
      <c r="AL30"/>
      <c r="AP30" s="95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:38" ht="18.75" customHeight="1">
      <c r="B31" s="67" t="str">
        <f>B9</f>
        <v>SK Karate Spartak HK</v>
      </c>
      <c r="C31" s="114"/>
      <c r="D31" s="103"/>
      <c r="E31" s="104"/>
      <c r="F31" s="76" t="s">
        <v>6</v>
      </c>
      <c r="G31" s="105"/>
      <c r="H31" s="103"/>
      <c r="I31" s="118"/>
      <c r="J31" s="102"/>
      <c r="K31" s="103"/>
      <c r="L31" s="104"/>
      <c r="M31" s="76" t="s">
        <v>6</v>
      </c>
      <c r="N31" s="105"/>
      <c r="O31" s="103"/>
      <c r="P31" s="106"/>
      <c r="Q31" s="102"/>
      <c r="R31" s="103"/>
      <c r="S31" s="104"/>
      <c r="T31" s="76" t="s">
        <v>6</v>
      </c>
      <c r="U31" s="105"/>
      <c r="V31" s="103"/>
      <c r="W31" s="106"/>
      <c r="X31" s="119"/>
      <c r="Y31" s="120"/>
      <c r="Z31" s="121"/>
      <c r="AA31" s="76" t="s">
        <v>6</v>
      </c>
      <c r="AB31" s="122"/>
      <c r="AC31" s="120"/>
      <c r="AD31" s="123"/>
      <c r="AE31" s="42" t="str">
        <f>B31</f>
        <v>SK Karate Spartak HK</v>
      </c>
      <c r="AF31" s="42"/>
      <c r="AG31" s="42"/>
      <c r="AH31" s="42"/>
      <c r="AI31" s="42"/>
      <c r="AJ31" s="42"/>
      <c r="AK31" s="42"/>
      <c r="AL31" s="43"/>
    </row>
    <row r="32" spans="2:38" ht="12.75" customHeight="1">
      <c r="B32" s="124"/>
      <c r="AE32" s="100"/>
      <c r="AF32" s="100"/>
      <c r="AG32" s="100"/>
      <c r="AH32" s="100"/>
      <c r="AI32" s="100"/>
      <c r="AJ32" s="100"/>
      <c r="AK32" s="100"/>
      <c r="AL32" s="43"/>
    </row>
    <row r="34" spans="2:24" ht="12.75">
      <c r="B34" s="125" t="s">
        <v>16</v>
      </c>
      <c r="C34" s="126" t="s">
        <v>17</v>
      </c>
      <c r="D34" s="126"/>
      <c r="E34" s="127" t="s">
        <v>18</v>
      </c>
      <c r="F34" s="127"/>
      <c r="G34" s="127"/>
      <c r="H34" s="127"/>
      <c r="I34" s="127"/>
      <c r="J34" s="127"/>
      <c r="K34" s="127"/>
      <c r="L34" s="128" t="s">
        <v>19</v>
      </c>
      <c r="M34" s="128"/>
      <c r="N34" s="128"/>
      <c r="O34" s="128"/>
      <c r="P34" s="128"/>
      <c r="Q34" s="128"/>
      <c r="R34" s="128"/>
      <c r="S34" s="129"/>
      <c r="T34" s="129"/>
      <c r="U34" s="129"/>
      <c r="V34" s="129"/>
      <c r="W34" s="5"/>
      <c r="X34" s="5"/>
    </row>
    <row r="35" spans="2:24" ht="12.75">
      <c r="B35" s="130" t="s">
        <v>20</v>
      </c>
      <c r="C35" s="126"/>
      <c r="D35" s="126"/>
      <c r="E35" s="131" t="s">
        <v>21</v>
      </c>
      <c r="F35" s="131"/>
      <c r="G35" s="131"/>
      <c r="H35" s="132" t="s">
        <v>22</v>
      </c>
      <c r="I35" s="132"/>
      <c r="J35" s="133" t="s">
        <v>23</v>
      </c>
      <c r="K35" s="133"/>
      <c r="L35" s="131" t="s">
        <v>21</v>
      </c>
      <c r="M35" s="131"/>
      <c r="N35" s="131"/>
      <c r="O35" s="132" t="s">
        <v>22</v>
      </c>
      <c r="P35" s="132"/>
      <c r="Q35" s="134" t="s">
        <v>23</v>
      </c>
      <c r="R35" s="134"/>
      <c r="S35" s="129"/>
      <c r="T35" s="129"/>
      <c r="U35" s="129"/>
      <c r="V35" s="129"/>
      <c r="W35" s="5"/>
      <c r="X35" s="5"/>
    </row>
    <row r="36" spans="2:31" ht="19.5" customHeight="1">
      <c r="B36" s="135" t="s">
        <v>5</v>
      </c>
      <c r="C36" s="136">
        <f>SUM(I14:I17,I21:I24,I28:I31)</f>
        <v>2</v>
      </c>
      <c r="D36" s="137"/>
      <c r="E36" s="138">
        <f>SUM(G14:G17,G21:G24,G28:G31)</f>
        <v>3</v>
      </c>
      <c r="F36" s="139" t="s">
        <v>6</v>
      </c>
      <c r="G36" s="139">
        <f>SUM(E14:E17,E21:E24,E28:E31)</f>
        <v>6</v>
      </c>
      <c r="H36" s="140"/>
      <c r="I36" s="141">
        <f>E36-G36</f>
        <v>-3</v>
      </c>
      <c r="J36" s="142">
        <f>E36/G36</f>
        <v>0.5</v>
      </c>
      <c r="K36" s="141"/>
      <c r="L36" s="143">
        <f>SUM(H14:H17,H21:H24,H28:H31)</f>
        <v>21</v>
      </c>
      <c r="M36" s="139" t="s">
        <v>6</v>
      </c>
      <c r="N36" s="144">
        <f>SUM(D14:D17,D21:D24,D28:D31)</f>
        <v>21</v>
      </c>
      <c r="O36" s="140"/>
      <c r="P36" s="141">
        <f>L36-N36</f>
        <v>0</v>
      </c>
      <c r="Q36" s="142">
        <f>L36/N36</f>
        <v>1</v>
      </c>
      <c r="R36" s="145"/>
      <c r="S36" s="129"/>
      <c r="T36" s="146"/>
      <c r="U36" s="146"/>
      <c r="V36" s="129"/>
      <c r="W36" s="5"/>
      <c r="X36" s="5"/>
      <c r="AB36" s="19"/>
      <c r="AC36" s="20"/>
      <c r="AD36" s="19"/>
      <c r="AE36" s="20"/>
    </row>
    <row r="37" spans="2:31" ht="19.5" customHeight="1">
      <c r="B37" s="147" t="s">
        <v>7</v>
      </c>
      <c r="C37" s="148">
        <f>SUM(P15:P17,C14,P22:P24,C21,P29:P31,C28)</f>
        <v>0</v>
      </c>
      <c r="D37" s="149"/>
      <c r="E37" s="150">
        <f>SUM(N15:N17,E14,N22:N24,E21,E28,N29:N31)</f>
        <v>0</v>
      </c>
      <c r="F37" s="150" t="s">
        <v>6</v>
      </c>
      <c r="G37" s="150">
        <f>SUM(L15:L17,G14,G21,L22:L24,L29:L31,G28)</f>
        <v>8</v>
      </c>
      <c r="H37" s="151"/>
      <c r="I37" s="152">
        <f>E37-G37</f>
        <v>-8</v>
      </c>
      <c r="J37" s="153">
        <f>E37/G37</f>
        <v>0</v>
      </c>
      <c r="K37" s="152"/>
      <c r="L37" s="154">
        <f>SUM(O15:O17,D14,O22:O24,D21,O29:O31,D28)</f>
        <v>0</v>
      </c>
      <c r="M37" s="155" t="s">
        <v>6</v>
      </c>
      <c r="N37" s="156">
        <f>SUM(K15:K17,K22:K24,K29:K31,H14,H21,H28)</f>
        <v>64</v>
      </c>
      <c r="O37" s="151"/>
      <c r="P37" s="152">
        <f>L37-N37</f>
        <v>-64</v>
      </c>
      <c r="Q37" s="153">
        <f>L37/N37</f>
        <v>0</v>
      </c>
      <c r="R37" s="157"/>
      <c r="S37" s="129"/>
      <c r="T37" s="146"/>
      <c r="U37" s="146" t="s">
        <v>24</v>
      </c>
      <c r="V37" s="129"/>
      <c r="W37" s="5"/>
      <c r="X37" s="5"/>
      <c r="AB37" s="19"/>
      <c r="AC37" s="20"/>
      <c r="AD37" s="19"/>
      <c r="AE37" s="20"/>
    </row>
    <row r="38" spans="2:31" ht="19.5" customHeight="1">
      <c r="B38" s="147" t="s">
        <v>9</v>
      </c>
      <c r="C38" s="148">
        <f>SUM(W16:W17,C15,J15,W23:W24,C22,J22,W30:W31,C29,J29)</f>
        <v>4</v>
      </c>
      <c r="D38" s="149"/>
      <c r="E38" s="154">
        <f>SUM(U16:U17,E15,L15,U23:U24,E22,L22,U30:U31,E29,L29)</f>
        <v>6</v>
      </c>
      <c r="F38" s="155" t="s">
        <v>6</v>
      </c>
      <c r="G38" s="156">
        <f>SUM(S16:S17,S23:S24,S30:S31,G15,N15,G22,N22,N29,G29)</f>
        <v>4</v>
      </c>
      <c r="H38" s="151"/>
      <c r="I38" s="152">
        <f>E38-G38</f>
        <v>2</v>
      </c>
      <c r="J38" s="153">
        <f>E38/G38</f>
        <v>1.5</v>
      </c>
      <c r="K38" s="152"/>
      <c r="L38" s="154">
        <f>SUM(V16:V17,V23:V24,V30:V31,D15,K15,D22,K22,D29,K29)</f>
        <v>31</v>
      </c>
      <c r="M38" s="155" t="s">
        <v>6</v>
      </c>
      <c r="N38" s="156">
        <f>SUM(R16:R17,R23:R24,R30:R31,H15,O15,H22,O22,H29,O29)</f>
        <v>7</v>
      </c>
      <c r="O38" s="151"/>
      <c r="P38" s="152">
        <f>L38-N38</f>
        <v>24</v>
      </c>
      <c r="Q38" s="153">
        <f>L38/N38</f>
        <v>4.428571428571429</v>
      </c>
      <c r="R38" s="157"/>
      <c r="S38" s="129"/>
      <c r="T38" s="146"/>
      <c r="U38" s="146"/>
      <c r="V38" s="129"/>
      <c r="W38" s="5"/>
      <c r="X38" s="5"/>
      <c r="AB38" s="19"/>
      <c r="AC38" s="20"/>
      <c r="AD38" s="19"/>
      <c r="AE38" s="20"/>
    </row>
    <row r="39" spans="2:31" ht="19.5" customHeight="1">
      <c r="B39" s="147" t="s">
        <v>11</v>
      </c>
      <c r="C39" s="148">
        <f>SUM(AD17,AD24,AD31,C16,J16,Q16,C23,J23,Q23,C30,J30,Q30)</f>
        <v>8</v>
      </c>
      <c r="D39" s="149"/>
      <c r="E39" s="154">
        <f>SUM(AB17,AB24,AB31,E16,L16,S16,S23,L23,E23,E30,L30,S30)</f>
        <v>8</v>
      </c>
      <c r="F39" s="155" t="s">
        <v>6</v>
      </c>
      <c r="G39" s="156">
        <f>SUM(Z17,Z24,Z31,G16,N16,U16,G23,N23,U23,G30,N30,U30)</f>
        <v>2</v>
      </c>
      <c r="H39" s="151"/>
      <c r="I39" s="152">
        <f>E39-G39</f>
        <v>6</v>
      </c>
      <c r="J39" s="153">
        <f>E39/G39</f>
        <v>4</v>
      </c>
      <c r="K39" s="152"/>
      <c r="L39" s="154">
        <f>SUM(AC17,AC24,AC31,D16,K16,R16,D23,K23,R23,D30,K30,R30)</f>
        <v>30</v>
      </c>
      <c r="M39" s="155" t="s">
        <v>6</v>
      </c>
      <c r="N39" s="156">
        <f>SUM(Y17,Y24,Y31,H16,O16,V16,H23,O23,V23,H30,O30,V30)</f>
        <v>7</v>
      </c>
      <c r="O39" s="151"/>
      <c r="P39" s="152">
        <f>L39-N39</f>
        <v>23</v>
      </c>
      <c r="Q39" s="153">
        <f>L39/N39</f>
        <v>4.285714285714286</v>
      </c>
      <c r="R39" s="157"/>
      <c r="S39" s="129"/>
      <c r="T39" s="146"/>
      <c r="U39" s="146"/>
      <c r="V39" s="129"/>
      <c r="W39" s="5"/>
      <c r="X39" s="5"/>
      <c r="AB39" s="19"/>
      <c r="AC39" s="20"/>
      <c r="AD39" s="19"/>
      <c r="AE39" s="20"/>
    </row>
    <row r="40" spans="2:31" ht="19.5" customHeight="1">
      <c r="B40" s="158" t="s">
        <v>13</v>
      </c>
      <c r="C40" s="159">
        <f>SUM(C17,J17,Q17,X17,X24,Q24,J24,C24,C31,J31,Q31,X31)</f>
        <v>6</v>
      </c>
      <c r="D40" s="160"/>
      <c r="E40" s="161">
        <f>SUM(E17,L17,S17,Z17,Z24,S24,L24,E24,E31,L31,S31,Z31)</f>
        <v>6</v>
      </c>
      <c r="F40" s="162" t="s">
        <v>6</v>
      </c>
      <c r="G40" s="163">
        <f>SUM(G17,N17,U17,AB17,AB24,U24,N24,G24,G31,N31,U31,AB31)</f>
        <v>3</v>
      </c>
      <c r="H40" s="164"/>
      <c r="I40" s="165">
        <f>E40-G40</f>
        <v>3</v>
      </c>
      <c r="J40" s="166">
        <f>E40/G40</f>
        <v>2</v>
      </c>
      <c r="K40" s="165"/>
      <c r="L40" s="161">
        <f>SUM(D17,K17,R17,Y17,D24,K24,R24,Y24,D31,K31,R31,Y31)</f>
        <v>26</v>
      </c>
      <c r="M40" s="162" t="s">
        <v>6</v>
      </c>
      <c r="N40" s="163">
        <f>SUM(H17,O17,V17,AC17,AC24,V24,O24,H24,H31,O31,V31,AC31)</f>
        <v>9</v>
      </c>
      <c r="O40" s="164"/>
      <c r="P40" s="165">
        <f>L40-N40</f>
        <v>17</v>
      </c>
      <c r="Q40" s="166">
        <f>L40/N40</f>
        <v>2.888888888888889</v>
      </c>
      <c r="R40" s="167"/>
      <c r="S40" s="129"/>
      <c r="T40" s="146"/>
      <c r="U40" s="146"/>
      <c r="V40" s="129"/>
      <c r="W40" s="5"/>
      <c r="X40" s="5"/>
      <c r="AB40" s="19"/>
      <c r="AC40" s="20"/>
      <c r="AD40" s="19"/>
      <c r="AE40" s="20"/>
    </row>
    <row r="42" spans="1:5" ht="19.5" customHeight="1">
      <c r="A42" s="168" t="s">
        <v>25</v>
      </c>
      <c r="B42" s="169" t="s">
        <v>16</v>
      </c>
      <c r="C42" s="168" t="s">
        <v>26</v>
      </c>
      <c r="D42" s="168"/>
      <c r="E42" s="168"/>
    </row>
    <row r="43" spans="1:5" ht="19.5" customHeight="1">
      <c r="A43" s="170" t="s">
        <v>27</v>
      </c>
      <c r="B43" s="171" t="s">
        <v>11</v>
      </c>
      <c r="C43" s="18">
        <v>8</v>
      </c>
      <c r="D43" s="172">
        <v>6</v>
      </c>
      <c r="E43" s="172">
        <v>23</v>
      </c>
    </row>
    <row r="44" spans="1:5" ht="19.5" customHeight="1">
      <c r="A44" s="170" t="s">
        <v>28</v>
      </c>
      <c r="B44" s="171" t="s">
        <v>13</v>
      </c>
      <c r="C44" s="18">
        <v>6</v>
      </c>
      <c r="D44" s="172">
        <v>3</v>
      </c>
      <c r="E44" s="172">
        <v>17</v>
      </c>
    </row>
    <row r="45" spans="1:5" ht="19.5" customHeight="1">
      <c r="A45" s="170" t="s">
        <v>29</v>
      </c>
      <c r="B45" s="171" t="s">
        <v>9</v>
      </c>
      <c r="C45" s="18">
        <v>4</v>
      </c>
      <c r="D45" s="172">
        <v>2</v>
      </c>
      <c r="E45" s="172">
        <v>24</v>
      </c>
    </row>
    <row r="46" spans="1:5" ht="19.5" customHeight="1">
      <c r="A46" s="170" t="s">
        <v>30</v>
      </c>
      <c r="B46" s="171" t="s">
        <v>5</v>
      </c>
      <c r="C46" s="18">
        <v>2</v>
      </c>
      <c r="D46" s="172">
        <v>-3</v>
      </c>
      <c r="E46" s="172">
        <v>0</v>
      </c>
    </row>
    <row r="47" spans="1:5" ht="19.5" customHeight="1">
      <c r="A47" s="170" t="s">
        <v>31</v>
      </c>
      <c r="B47" s="171" t="s">
        <v>7</v>
      </c>
      <c r="C47" s="18">
        <v>0</v>
      </c>
      <c r="D47" s="172">
        <v>-8</v>
      </c>
      <c r="E47" s="172">
        <v>-64</v>
      </c>
    </row>
  </sheetData>
  <mergeCells count="61">
    <mergeCell ref="C1:K1"/>
    <mergeCell ref="L1:T1"/>
    <mergeCell ref="R3:V3"/>
    <mergeCell ref="S6:Z6"/>
    <mergeCell ref="R7:AG7"/>
    <mergeCell ref="Q8:AG8"/>
    <mergeCell ref="C12:I12"/>
    <mergeCell ref="J12:P12"/>
    <mergeCell ref="Q12:AK13"/>
    <mergeCell ref="C13:I13"/>
    <mergeCell ref="J13:P13"/>
    <mergeCell ref="J14:P14"/>
    <mergeCell ref="Q14:W14"/>
    <mergeCell ref="X14:AD14"/>
    <mergeCell ref="AE14:AK14"/>
    <mergeCell ref="Q15:W15"/>
    <mergeCell ref="X15:AD15"/>
    <mergeCell ref="AE15:AK15"/>
    <mergeCell ref="X16:AD16"/>
    <mergeCell ref="AE16:AK16"/>
    <mergeCell ref="AE17:AK17"/>
    <mergeCell ref="C19:I19"/>
    <mergeCell ref="J19:P19"/>
    <mergeCell ref="Q19:AK20"/>
    <mergeCell ref="C20:I20"/>
    <mergeCell ref="J20:P20"/>
    <mergeCell ref="J21:P21"/>
    <mergeCell ref="Q21:W21"/>
    <mergeCell ref="X21:AD21"/>
    <mergeCell ref="AE21:AK21"/>
    <mergeCell ref="Q22:W22"/>
    <mergeCell ref="X22:AD22"/>
    <mergeCell ref="AE22:AK22"/>
    <mergeCell ref="X23:AD23"/>
    <mergeCell ref="AE23:AK23"/>
    <mergeCell ref="AE24:AK24"/>
    <mergeCell ref="C26:I26"/>
    <mergeCell ref="J26:P26"/>
    <mergeCell ref="Q26:AK27"/>
    <mergeCell ref="C27:I27"/>
    <mergeCell ref="J27:P27"/>
    <mergeCell ref="J28:P28"/>
    <mergeCell ref="Q28:W28"/>
    <mergeCell ref="X28:AD28"/>
    <mergeCell ref="AE28:AK28"/>
    <mergeCell ref="Q29:W29"/>
    <mergeCell ref="X29:AD29"/>
    <mergeCell ref="AE29:AK29"/>
    <mergeCell ref="X30:AD30"/>
    <mergeCell ref="AE30:AK30"/>
    <mergeCell ref="AE31:AK31"/>
    <mergeCell ref="C34:D35"/>
    <mergeCell ref="E34:K34"/>
    <mergeCell ref="L34:R34"/>
    <mergeCell ref="E35:G35"/>
    <mergeCell ref="H35:I35"/>
    <mergeCell ref="J35:K35"/>
    <mergeCell ref="L35:N35"/>
    <mergeCell ref="O35:P35"/>
    <mergeCell ref="Q35:R35"/>
    <mergeCell ref="C42:E42"/>
  </mergeCells>
  <conditionalFormatting sqref="B13:B17 B20:B24 B27:B32">
    <cfRule type="cellIs" priority="1" dxfId="0" operator="notEqual" stopIfTrue="1">
      <formula>""</formula>
    </cfRule>
  </conditionalFormatting>
  <conditionalFormatting sqref="C12:I13 C19:I20 C26:I27 J13:P14 J20:P21 J27:P28 Q14:W15 Q21:W22 Q28:W29 X15:AD16 X22:AD23 X29:AD30 AE16:AK17 AE23:AK24 AE30:AK32 AF25:AK25">
    <cfRule type="cellIs" priority="2" dxfId="1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27.281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710937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28125" style="0" customWidth="1"/>
    <col min="17" max="17" width="4.42187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38" width="2.7109375" style="0" customWidth="1"/>
    <col min="39" max="39" width="3.00390625" style="0" customWidth="1"/>
    <col min="40" max="40" width="10.7109375" style="0" customWidth="1"/>
    <col min="41" max="41" width="24.00390625" style="0" customWidth="1"/>
    <col min="42" max="42" width="11.8515625" style="0" customWidth="1"/>
    <col min="43" max="43" width="13.8515625" style="0" customWidth="1"/>
    <col min="44" max="44" width="20.421875" style="0" customWidth="1"/>
    <col min="45" max="45" width="7.7109375" style="0" customWidth="1"/>
    <col min="46" max="46" width="8.7109375" style="0" customWidth="1"/>
    <col min="47" max="47" width="9.421875" style="0" customWidth="1"/>
    <col min="48" max="48" width="7.28125" style="0" customWidth="1"/>
    <col min="49" max="52" width="12.28125" style="0" customWidth="1"/>
  </cols>
  <sheetData>
    <row r="1" spans="1:39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 ht="22.5">
      <c r="A2" s="6"/>
      <c r="B2" s="7"/>
      <c r="C2" s="8"/>
      <c r="D2" s="9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  <c r="Q3" s="12"/>
      <c r="R3" s="13" t="s">
        <v>3</v>
      </c>
      <c r="S3" s="13"/>
      <c r="T3" s="13"/>
      <c r="U3" s="13"/>
      <c r="V3" s="13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  <c r="AH3" s="4"/>
      <c r="AI3" s="4"/>
      <c r="AJ3" s="4"/>
      <c r="AK3" s="4"/>
      <c r="AL3" s="4"/>
      <c r="AM3" s="5"/>
    </row>
    <row r="4" spans="1:38" ht="12.7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0"/>
      <c r="AI4" s="10"/>
      <c r="AJ4" s="10"/>
      <c r="AK4" s="10"/>
      <c r="AL4" s="10"/>
    </row>
    <row r="5" spans="1:40" ht="15" customHeight="1">
      <c r="A5" s="10"/>
      <c r="B5" s="18" t="s">
        <v>5</v>
      </c>
      <c r="C5" s="19"/>
      <c r="D5" s="173" t="s">
        <v>32</v>
      </c>
      <c r="E5" s="173"/>
      <c r="F5" s="20"/>
      <c r="G5" s="8"/>
      <c r="H5" s="10"/>
      <c r="I5" s="10"/>
      <c r="J5" s="10"/>
      <c r="K5" s="10"/>
      <c r="L5" s="10"/>
      <c r="M5" s="10"/>
      <c r="N5" s="15"/>
      <c r="O5" s="16"/>
      <c r="P5" s="16"/>
      <c r="Q5" s="21">
        <v>0</v>
      </c>
      <c r="R5" s="22">
        <v>3</v>
      </c>
      <c r="S5" s="23">
        <v>0</v>
      </c>
      <c r="T5" s="23" t="s">
        <v>6</v>
      </c>
      <c r="U5" s="24">
        <v>2</v>
      </c>
      <c r="V5" s="25">
        <v>12</v>
      </c>
      <c r="W5" s="26">
        <v>2</v>
      </c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0"/>
      <c r="AI5" s="10"/>
      <c r="AJ5" s="10"/>
      <c r="AK5" s="10"/>
      <c r="AL5" s="10"/>
      <c r="AN5" s="5"/>
    </row>
    <row r="6" spans="1:40" ht="15" customHeight="1">
      <c r="A6" s="10"/>
      <c r="B6" s="18" t="s">
        <v>7</v>
      </c>
      <c r="C6" s="19"/>
      <c r="D6" s="174" t="s">
        <v>33</v>
      </c>
      <c r="E6" s="174"/>
      <c r="F6" s="20"/>
      <c r="G6" s="8"/>
      <c r="H6" s="10"/>
      <c r="I6" s="10"/>
      <c r="J6" s="10"/>
      <c r="K6" s="10"/>
      <c r="L6" s="10"/>
      <c r="M6" s="10"/>
      <c r="N6" s="15"/>
      <c r="O6" s="16"/>
      <c r="P6" s="16"/>
      <c r="Q6" s="27"/>
      <c r="R6" s="27"/>
      <c r="S6" s="28" t="s">
        <v>8</v>
      </c>
      <c r="T6" s="28"/>
      <c r="U6" s="28"/>
      <c r="V6" s="28"/>
      <c r="W6" s="28"/>
      <c r="X6" s="28"/>
      <c r="Y6" s="28"/>
      <c r="Z6" s="28"/>
      <c r="AA6" s="16"/>
      <c r="AB6" s="16"/>
      <c r="AC6" s="16"/>
      <c r="AD6" s="16"/>
      <c r="AE6" s="16"/>
      <c r="AF6" s="16"/>
      <c r="AG6" s="17"/>
      <c r="AH6" s="10"/>
      <c r="AI6" s="10"/>
      <c r="AJ6" s="10"/>
      <c r="AK6" s="10"/>
      <c r="AL6" s="10"/>
      <c r="AN6" s="5"/>
    </row>
    <row r="7" spans="1:48" ht="15" customHeight="1">
      <c r="A7" s="10"/>
      <c r="B7" s="18" t="s">
        <v>9</v>
      </c>
      <c r="C7" s="19"/>
      <c r="D7" s="175" t="s">
        <v>34</v>
      </c>
      <c r="E7" s="175"/>
      <c r="F7" s="20"/>
      <c r="G7" s="8"/>
      <c r="H7" s="10"/>
      <c r="I7" s="10"/>
      <c r="J7" s="10"/>
      <c r="K7" s="10"/>
      <c r="L7" s="10"/>
      <c r="M7" s="10"/>
      <c r="N7" s="15"/>
      <c r="O7" s="16"/>
      <c r="P7" s="16"/>
      <c r="Q7" s="15"/>
      <c r="R7" s="29" t="s">
        <v>10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10"/>
      <c r="AI7" s="10"/>
      <c r="AJ7" s="10"/>
      <c r="AK7" s="10"/>
      <c r="AL7" s="10"/>
      <c r="AN7" s="5"/>
      <c r="AO7" s="5"/>
      <c r="AP7" s="5"/>
      <c r="AQ7" s="5"/>
      <c r="AR7" s="5"/>
      <c r="AS7" s="5"/>
      <c r="AT7" s="5"/>
      <c r="AU7" s="5"/>
      <c r="AV7" s="5"/>
    </row>
    <row r="8" spans="1:48" ht="15" customHeight="1">
      <c r="A8" s="10"/>
      <c r="B8" s="18" t="s">
        <v>11</v>
      </c>
      <c r="C8" s="19"/>
      <c r="D8" s="20"/>
      <c r="E8" s="19"/>
      <c r="F8" s="20"/>
      <c r="G8" s="8"/>
      <c r="H8" s="10"/>
      <c r="I8" s="10"/>
      <c r="J8" s="10"/>
      <c r="K8" s="10"/>
      <c r="L8" s="10"/>
      <c r="M8" s="10"/>
      <c r="N8" s="15"/>
      <c r="O8" s="16"/>
      <c r="P8" s="16"/>
      <c r="Q8" s="29" t="s">
        <v>12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0"/>
      <c r="AI8" s="10"/>
      <c r="AJ8" s="10"/>
      <c r="AK8" s="10"/>
      <c r="AL8" s="10"/>
      <c r="AN8" s="5"/>
      <c r="AO8" s="5"/>
      <c r="AP8" s="5"/>
      <c r="AU8" s="5"/>
      <c r="AV8" s="5"/>
    </row>
    <row r="9" spans="1:48" ht="15" customHeight="1">
      <c r="A9" s="10"/>
      <c r="B9" s="18" t="s">
        <v>13</v>
      </c>
      <c r="C9" s="19"/>
      <c r="D9" s="20"/>
      <c r="E9" s="19"/>
      <c r="F9" s="20"/>
      <c r="G9" s="8"/>
      <c r="H9" s="10"/>
      <c r="I9" s="10"/>
      <c r="J9" s="10"/>
      <c r="K9" s="10"/>
      <c r="L9" s="10"/>
      <c r="M9" s="10"/>
      <c r="N9" s="30"/>
      <c r="O9" s="31"/>
      <c r="P9" s="31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10"/>
      <c r="AI9" s="10"/>
      <c r="AJ9" s="10"/>
      <c r="AK9" s="10"/>
      <c r="AL9" s="10"/>
      <c r="AN9" s="5"/>
      <c r="AO9" s="5"/>
      <c r="AP9" s="5"/>
      <c r="AU9" s="5"/>
      <c r="AV9" s="5"/>
    </row>
    <row r="10" spans="1:48" ht="15" customHeight="1">
      <c r="A10" s="10"/>
      <c r="C10" s="8"/>
      <c r="D10" s="10"/>
      <c r="E10" s="10"/>
      <c r="F10" s="10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N10" s="5"/>
      <c r="AO10" s="5"/>
      <c r="AP10" s="5"/>
      <c r="AU10" s="5"/>
      <c r="AV10" s="5"/>
    </row>
    <row r="11" spans="1:38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2:51" ht="18.75" customHeight="1">
      <c r="B12" s="34" t="s">
        <v>14</v>
      </c>
      <c r="C12" s="35">
        <f>IF(C13="","",1)</f>
        <v>1</v>
      </c>
      <c r="D12" s="35"/>
      <c r="E12" s="35"/>
      <c r="F12" s="35"/>
      <c r="G12" s="35"/>
      <c r="H12" s="35"/>
      <c r="I12" s="35"/>
      <c r="J12" s="36"/>
      <c r="K12" s="36"/>
      <c r="L12" s="36"/>
      <c r="M12" s="36"/>
      <c r="N12" s="36"/>
      <c r="O12" s="36"/>
      <c r="P12" s="36"/>
      <c r="Q12" s="37" t="s">
        <v>15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S12" s="10"/>
      <c r="AT12" s="38"/>
      <c r="AU12" s="39"/>
      <c r="AV12" s="10"/>
      <c r="AW12" s="10"/>
      <c r="AX12" s="10"/>
      <c r="AY12" s="10"/>
    </row>
    <row r="13" spans="2:65" s="40" customFormat="1" ht="18.75" customHeight="1">
      <c r="B13" s="41" t="str">
        <f>IF($B5="","",$B5)</f>
        <v>TJ Karate Č.Budějovice</v>
      </c>
      <c r="C13" s="42" t="str">
        <f>IF($B5="","",$B5)</f>
        <v>TJ Karate Č.Budějovice</v>
      </c>
      <c r="D13" s="42"/>
      <c r="E13" s="42"/>
      <c r="F13" s="42"/>
      <c r="G13" s="42"/>
      <c r="H13" s="42"/>
      <c r="I13" s="42"/>
      <c r="J13" s="35">
        <f>IF(J14="","",2)</f>
        <v>2</v>
      </c>
      <c r="K13" s="35"/>
      <c r="L13" s="35"/>
      <c r="M13" s="35"/>
      <c r="N13" s="35"/>
      <c r="O13" s="35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3"/>
      <c r="AS13" s="10"/>
      <c r="AT13" s="38"/>
      <c r="AU13" s="39"/>
      <c r="AV13" s="10"/>
      <c r="AW13" s="10"/>
      <c r="AX13" s="10"/>
      <c r="AY13" s="10"/>
      <c r="AZ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2:65" s="40" customFormat="1" ht="18.75" customHeight="1">
      <c r="B14" s="44" t="str">
        <f>IF($B6="","",$B6)</f>
        <v>SKK Shotokan Liberec</v>
      </c>
      <c r="C14" s="45">
        <v>0</v>
      </c>
      <c r="D14" s="46">
        <v>0</v>
      </c>
      <c r="E14" s="47">
        <v>0</v>
      </c>
      <c r="F14" s="48" t="s">
        <v>6</v>
      </c>
      <c r="G14" s="49">
        <v>2</v>
      </c>
      <c r="H14" s="50">
        <v>16</v>
      </c>
      <c r="I14" s="51">
        <v>2</v>
      </c>
      <c r="J14" s="42" t="str">
        <f>IF($B6="","",$B6)</f>
        <v>SKK Shotokan Liberec</v>
      </c>
      <c r="K14" s="42"/>
      <c r="L14" s="42"/>
      <c r="M14" s="42"/>
      <c r="N14" s="42"/>
      <c r="O14" s="42"/>
      <c r="P14" s="42"/>
      <c r="Q14" s="35">
        <f>IF(Q15="","",3)</f>
        <v>3</v>
      </c>
      <c r="R14" s="35"/>
      <c r="S14" s="35"/>
      <c r="T14" s="35"/>
      <c r="U14" s="35"/>
      <c r="V14" s="35"/>
      <c r="W14" s="35"/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53"/>
      <c r="AI14" s="53"/>
      <c r="AJ14" s="53"/>
      <c r="AK14" s="53"/>
      <c r="AL14" s="43"/>
      <c r="AS14" s="10"/>
      <c r="AT14" s="38"/>
      <c r="AU14" s="39"/>
      <c r="AV14" s="10"/>
      <c r="AW14" s="10"/>
      <c r="AX14" s="10"/>
      <c r="AY14" s="10"/>
      <c r="AZ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2:65" s="40" customFormat="1" ht="18.75" customHeight="1">
      <c r="B15" s="44" t="str">
        <f>IF($B7="","",$B7)</f>
        <v>Fight Club Č.Budějovice</v>
      </c>
      <c r="C15" s="54">
        <v>2</v>
      </c>
      <c r="D15" s="55">
        <v>11</v>
      </c>
      <c r="E15" s="56">
        <v>2</v>
      </c>
      <c r="F15" s="48" t="s">
        <v>6</v>
      </c>
      <c r="G15" s="57">
        <v>0</v>
      </c>
      <c r="H15" s="58">
        <v>0</v>
      </c>
      <c r="I15" s="59">
        <v>0</v>
      </c>
      <c r="J15" s="54">
        <v>2</v>
      </c>
      <c r="K15" s="55">
        <v>16</v>
      </c>
      <c r="L15" s="60">
        <v>2</v>
      </c>
      <c r="M15" s="48" t="s">
        <v>6</v>
      </c>
      <c r="N15" s="61">
        <v>0</v>
      </c>
      <c r="O15" s="58">
        <v>0</v>
      </c>
      <c r="P15" s="59">
        <v>0</v>
      </c>
      <c r="Q15" s="42" t="str">
        <f>IF($B7="","",$B7)</f>
        <v>Fight Club Č.Budějovice</v>
      </c>
      <c r="R15" s="42"/>
      <c r="S15" s="42"/>
      <c r="T15" s="42"/>
      <c r="U15" s="42"/>
      <c r="V15" s="42"/>
      <c r="W15" s="42"/>
      <c r="X15" s="35">
        <f>IF(X16="","",4)</f>
        <v>4</v>
      </c>
      <c r="Y15" s="35"/>
      <c r="Z15" s="35"/>
      <c r="AA15" s="35"/>
      <c r="AB15" s="35"/>
      <c r="AC15" s="35"/>
      <c r="AD15" s="35"/>
      <c r="AE15" s="62"/>
      <c r="AF15" s="62"/>
      <c r="AG15" s="62"/>
      <c r="AH15" s="62"/>
      <c r="AI15" s="62"/>
      <c r="AJ15" s="62"/>
      <c r="AK15" s="62"/>
      <c r="AL15" s="43"/>
      <c r="AS15" s="10"/>
      <c r="AT15" s="38"/>
      <c r="AU15" s="39"/>
      <c r="AV15" s="10"/>
      <c r="AW15" s="10"/>
      <c r="AX15" s="10"/>
      <c r="AY15" s="10"/>
      <c r="AZ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2:65" s="40" customFormat="1" ht="18.75" customHeight="1">
      <c r="B16" s="44" t="str">
        <f>IF($B8="","",$B8)</f>
        <v>KAMURA Ústí n.L.</v>
      </c>
      <c r="C16" s="63">
        <v>2</v>
      </c>
      <c r="D16" s="64">
        <v>5</v>
      </c>
      <c r="E16" s="60">
        <v>2</v>
      </c>
      <c r="F16" s="48" t="s">
        <v>6</v>
      </c>
      <c r="G16" s="61">
        <v>1</v>
      </c>
      <c r="H16" s="65">
        <v>3</v>
      </c>
      <c r="I16" s="66">
        <v>0</v>
      </c>
      <c r="J16" s="63">
        <v>2</v>
      </c>
      <c r="K16" s="64">
        <v>16</v>
      </c>
      <c r="L16" s="60">
        <v>2</v>
      </c>
      <c r="M16" s="48" t="s">
        <v>6</v>
      </c>
      <c r="N16" s="61">
        <v>0</v>
      </c>
      <c r="O16" s="65">
        <v>0</v>
      </c>
      <c r="P16" s="66">
        <v>0</v>
      </c>
      <c r="Q16" s="54">
        <v>2</v>
      </c>
      <c r="R16" s="55">
        <v>4</v>
      </c>
      <c r="S16" s="60">
        <v>2</v>
      </c>
      <c r="T16" s="48" t="s">
        <v>6</v>
      </c>
      <c r="U16" s="61">
        <v>1</v>
      </c>
      <c r="V16" s="58">
        <v>2</v>
      </c>
      <c r="W16" s="59">
        <v>0</v>
      </c>
      <c r="X16" s="42" t="str">
        <f>IF($B8="","",$B8)</f>
        <v>KAMURA Ústí n.L.</v>
      </c>
      <c r="Y16" s="42"/>
      <c r="Z16" s="42"/>
      <c r="AA16" s="42"/>
      <c r="AB16" s="42"/>
      <c r="AC16" s="42"/>
      <c r="AD16" s="42"/>
      <c r="AE16" s="35">
        <f>IF(AE17="","",5)</f>
        <v>5</v>
      </c>
      <c r="AF16" s="35"/>
      <c r="AG16" s="35"/>
      <c r="AH16" s="35"/>
      <c r="AI16" s="35"/>
      <c r="AJ16" s="35"/>
      <c r="AK16" s="35"/>
      <c r="AL16"/>
      <c r="AS16" s="10"/>
      <c r="AT16" s="38"/>
      <c r="AU16" s="39"/>
      <c r="AV16" s="10"/>
      <c r="AW16" s="10"/>
      <c r="AX16" s="10"/>
      <c r="AY16" s="10"/>
      <c r="AZ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134" s="40" customFormat="1" ht="18.75" customHeight="1">
      <c r="B17" s="67" t="str">
        <f>IF($B9="","",$B9)</f>
        <v>SK Karate Spartak HK</v>
      </c>
      <c r="C17" s="45">
        <v>2</v>
      </c>
      <c r="D17" s="46">
        <v>5</v>
      </c>
      <c r="E17" s="47">
        <v>2</v>
      </c>
      <c r="F17" s="48" t="s">
        <v>6</v>
      </c>
      <c r="G17" s="49">
        <v>0</v>
      </c>
      <c r="H17" s="50">
        <v>2</v>
      </c>
      <c r="I17" s="51">
        <v>0</v>
      </c>
      <c r="J17" s="45">
        <v>2</v>
      </c>
      <c r="K17" s="46">
        <v>16</v>
      </c>
      <c r="L17" s="47">
        <v>2</v>
      </c>
      <c r="M17" s="48" t="s">
        <v>6</v>
      </c>
      <c r="N17" s="49">
        <v>0</v>
      </c>
      <c r="O17" s="50">
        <v>0</v>
      </c>
      <c r="P17" s="51">
        <v>0</v>
      </c>
      <c r="Q17" s="45">
        <v>2</v>
      </c>
      <c r="R17" s="46">
        <v>3</v>
      </c>
      <c r="S17" s="47">
        <v>2</v>
      </c>
      <c r="T17" s="48" t="s">
        <v>6</v>
      </c>
      <c r="U17" s="49">
        <v>1</v>
      </c>
      <c r="V17" s="50">
        <v>2</v>
      </c>
      <c r="W17" s="51">
        <v>0</v>
      </c>
      <c r="X17" s="68">
        <v>0</v>
      </c>
      <c r="Y17" s="69">
        <v>2</v>
      </c>
      <c r="Z17" s="47">
        <v>0</v>
      </c>
      <c r="AA17" s="48" t="s">
        <v>6</v>
      </c>
      <c r="AB17" s="49">
        <v>2</v>
      </c>
      <c r="AC17" s="70">
        <v>5</v>
      </c>
      <c r="AD17" s="71">
        <v>2</v>
      </c>
      <c r="AE17" s="42" t="str">
        <f>IF($B9="","",$B9)</f>
        <v>SK Karate Spartak HK</v>
      </c>
      <c r="AF17" s="42"/>
      <c r="AG17" s="42"/>
      <c r="AH17" s="42"/>
      <c r="AI17" s="42"/>
      <c r="AJ17" s="42"/>
      <c r="AK17" s="42"/>
      <c r="AL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1:256" ht="18.75" customHeight="1">
      <c r="A18" s="40"/>
      <c r="AM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2:134" s="40" customFormat="1" ht="18.75" customHeight="1">
      <c r="B19" s="34" t="s">
        <v>14</v>
      </c>
      <c r="C19" s="35">
        <f>IF(C20="","",1)</f>
        <v>1</v>
      </c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72" t="s">
        <v>15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34" s="40" customFormat="1" ht="18.75" customHeight="1">
      <c r="B20" s="41" t="str">
        <f>B5</f>
        <v>TJ Karate Č.Budějovice</v>
      </c>
      <c r="C20" s="42" t="str">
        <f>B20</f>
        <v>TJ Karate Č.Budějovice</v>
      </c>
      <c r="D20" s="42"/>
      <c r="E20" s="42"/>
      <c r="F20" s="42"/>
      <c r="G20" s="42"/>
      <c r="H20" s="42"/>
      <c r="I20" s="42"/>
      <c r="J20" s="35">
        <f>IF(J21="","",2)</f>
        <v>2</v>
      </c>
      <c r="K20" s="35"/>
      <c r="L20" s="35"/>
      <c r="M20" s="35"/>
      <c r="N20" s="35"/>
      <c r="O20" s="35"/>
      <c r="P20" s="35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2:134" s="40" customFormat="1" ht="18.75" customHeight="1">
      <c r="B21" s="44" t="str">
        <f>B6</f>
        <v>SKK Shotokan Liberec</v>
      </c>
      <c r="C21" s="176">
        <v>0</v>
      </c>
      <c r="D21" s="177">
        <v>0</v>
      </c>
      <c r="E21" s="178">
        <v>0</v>
      </c>
      <c r="F21" s="179" t="s">
        <v>6</v>
      </c>
      <c r="G21" s="180">
        <v>2</v>
      </c>
      <c r="H21" s="181">
        <v>16</v>
      </c>
      <c r="I21" s="182">
        <v>2</v>
      </c>
      <c r="J21" s="42" t="str">
        <f>B21</f>
        <v>SKK Shotokan Liberec</v>
      </c>
      <c r="K21" s="42"/>
      <c r="L21" s="42"/>
      <c r="M21" s="42"/>
      <c r="N21" s="42"/>
      <c r="O21" s="42"/>
      <c r="P21" s="42"/>
      <c r="Q21" s="35">
        <f>IF(Q22="","",3)</f>
        <v>3</v>
      </c>
      <c r="R21" s="35"/>
      <c r="S21" s="35"/>
      <c r="T21" s="35"/>
      <c r="U21" s="35"/>
      <c r="V21" s="35"/>
      <c r="W21" s="35"/>
      <c r="X21" s="80"/>
      <c r="Y21" s="80"/>
      <c r="Z21" s="80"/>
      <c r="AA21" s="80"/>
      <c r="AB21" s="80"/>
      <c r="AC21" s="80"/>
      <c r="AD21" s="80"/>
      <c r="AE21" s="81"/>
      <c r="AF21" s="81"/>
      <c r="AG21" s="81"/>
      <c r="AH21" s="81"/>
      <c r="AI21" s="81"/>
      <c r="AJ21" s="81"/>
      <c r="AK21" s="81"/>
      <c r="AL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2:134" s="40" customFormat="1" ht="18.75" customHeight="1">
      <c r="B22" s="44" t="str">
        <f>B7</f>
        <v>Fight Club Č.Budějovice</v>
      </c>
      <c r="C22" s="183">
        <v>0</v>
      </c>
      <c r="D22" s="184">
        <v>0</v>
      </c>
      <c r="E22" s="185">
        <v>0</v>
      </c>
      <c r="F22" s="179" t="s">
        <v>6</v>
      </c>
      <c r="G22" s="186">
        <v>2</v>
      </c>
      <c r="H22" s="187">
        <v>16</v>
      </c>
      <c r="I22" s="188">
        <v>2</v>
      </c>
      <c r="J22" s="183">
        <v>0</v>
      </c>
      <c r="K22" s="184">
        <v>0</v>
      </c>
      <c r="L22" s="189">
        <v>0</v>
      </c>
      <c r="M22" s="179" t="s">
        <v>6</v>
      </c>
      <c r="N22" s="190">
        <v>0</v>
      </c>
      <c r="O22" s="187">
        <v>0</v>
      </c>
      <c r="P22" s="188">
        <v>0</v>
      </c>
      <c r="Q22" s="42" t="str">
        <f>B22</f>
        <v>Fight Club Č.Budějovice</v>
      </c>
      <c r="R22" s="42"/>
      <c r="S22" s="42"/>
      <c r="T22" s="42"/>
      <c r="U22" s="42"/>
      <c r="V22" s="42"/>
      <c r="W22" s="42"/>
      <c r="X22" s="35">
        <f>IF(X23="","",4)</f>
        <v>4</v>
      </c>
      <c r="Y22" s="35"/>
      <c r="Z22" s="35"/>
      <c r="AA22" s="35"/>
      <c r="AB22" s="35"/>
      <c r="AC22" s="35"/>
      <c r="AD22" s="35"/>
      <c r="AE22" s="90"/>
      <c r="AF22" s="90"/>
      <c r="AG22" s="90"/>
      <c r="AH22" s="90"/>
      <c r="AI22" s="90"/>
      <c r="AJ22" s="90"/>
      <c r="AK22" s="90"/>
      <c r="AL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2:65" s="40" customFormat="1" ht="18.75" customHeight="1">
      <c r="B23" s="44" t="str">
        <f>B8</f>
        <v>KAMURA Ústí n.L.</v>
      </c>
      <c r="C23" s="191">
        <v>0</v>
      </c>
      <c r="D23" s="192">
        <v>0</v>
      </c>
      <c r="E23" s="189">
        <v>0</v>
      </c>
      <c r="F23" s="179" t="s">
        <v>6</v>
      </c>
      <c r="G23" s="190">
        <v>2</v>
      </c>
      <c r="H23" s="193">
        <v>16</v>
      </c>
      <c r="I23" s="194">
        <v>2</v>
      </c>
      <c r="J23" s="191">
        <v>0</v>
      </c>
      <c r="K23" s="192">
        <v>0</v>
      </c>
      <c r="L23" s="189">
        <v>0</v>
      </c>
      <c r="M23" s="179" t="s">
        <v>6</v>
      </c>
      <c r="N23" s="190">
        <v>0</v>
      </c>
      <c r="O23" s="193">
        <v>0</v>
      </c>
      <c r="P23" s="194">
        <v>0</v>
      </c>
      <c r="Q23" s="183">
        <v>0</v>
      </c>
      <c r="R23" s="184">
        <v>0</v>
      </c>
      <c r="S23" s="189">
        <v>0</v>
      </c>
      <c r="T23" s="179" t="s">
        <v>6</v>
      </c>
      <c r="U23" s="190">
        <v>0</v>
      </c>
      <c r="V23" s="187">
        <v>0</v>
      </c>
      <c r="W23" s="188">
        <v>0</v>
      </c>
      <c r="X23" s="42" t="str">
        <f>B23</f>
        <v>KAMURA Ústí n.L.</v>
      </c>
      <c r="Y23" s="42"/>
      <c r="Z23" s="42"/>
      <c r="AA23" s="42"/>
      <c r="AB23" s="42"/>
      <c r="AC23" s="42"/>
      <c r="AD23" s="42"/>
      <c r="AE23" s="35">
        <f>IF(AE24="","",5)</f>
        <v>5</v>
      </c>
      <c r="AF23" s="35"/>
      <c r="AG23" s="35"/>
      <c r="AH23" s="35"/>
      <c r="AI23" s="35"/>
      <c r="AJ23" s="35"/>
      <c r="AK23" s="35"/>
      <c r="AL23"/>
      <c r="AP23" s="95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:38" ht="18.75" customHeight="1">
      <c r="B24" s="67" t="str">
        <f>B9</f>
        <v>SK Karate Spartak HK</v>
      </c>
      <c r="C24" s="176">
        <v>2</v>
      </c>
      <c r="D24" s="177">
        <v>7</v>
      </c>
      <c r="E24" s="178">
        <v>2</v>
      </c>
      <c r="F24" s="179" t="s">
        <v>6</v>
      </c>
      <c r="G24" s="180">
        <v>1</v>
      </c>
      <c r="H24" s="181">
        <v>9</v>
      </c>
      <c r="I24" s="182">
        <v>0</v>
      </c>
      <c r="J24" s="176">
        <v>2</v>
      </c>
      <c r="K24" s="177">
        <v>16</v>
      </c>
      <c r="L24" s="178">
        <v>2</v>
      </c>
      <c r="M24" s="179" t="s">
        <v>6</v>
      </c>
      <c r="N24" s="180">
        <v>0</v>
      </c>
      <c r="O24" s="181">
        <v>0</v>
      </c>
      <c r="P24" s="182">
        <v>0</v>
      </c>
      <c r="Q24" s="176">
        <v>2</v>
      </c>
      <c r="R24" s="177">
        <v>16</v>
      </c>
      <c r="S24" s="178">
        <v>2</v>
      </c>
      <c r="T24" s="179" t="s">
        <v>6</v>
      </c>
      <c r="U24" s="180">
        <v>0</v>
      </c>
      <c r="V24" s="181">
        <v>0</v>
      </c>
      <c r="W24" s="182">
        <v>0</v>
      </c>
      <c r="X24" s="195">
        <v>2</v>
      </c>
      <c r="Y24" s="196">
        <v>16</v>
      </c>
      <c r="Z24" s="178">
        <v>2</v>
      </c>
      <c r="AA24" s="179" t="s">
        <v>6</v>
      </c>
      <c r="AB24" s="180">
        <v>0</v>
      </c>
      <c r="AC24" s="197">
        <v>0</v>
      </c>
      <c r="AD24" s="198">
        <v>0</v>
      </c>
      <c r="AE24" s="42" t="str">
        <f>B24</f>
        <v>SK Karate Spartak HK</v>
      </c>
      <c r="AF24" s="42"/>
      <c r="AG24" s="42"/>
      <c r="AH24" s="42"/>
      <c r="AI24" s="42"/>
      <c r="AJ24" s="42"/>
      <c r="AK24" s="42"/>
      <c r="AL24" s="43"/>
    </row>
    <row r="25" spans="32:38" ht="18.75" customHeight="1">
      <c r="AF25" s="100"/>
      <c r="AG25" s="100"/>
      <c r="AH25" s="100"/>
      <c r="AI25" s="100"/>
      <c r="AJ25" s="100"/>
      <c r="AK25" s="100"/>
      <c r="AL25" s="43"/>
    </row>
    <row r="26" spans="2:134" s="40" customFormat="1" ht="18.75" customHeight="1">
      <c r="B26" s="101" t="s">
        <v>14</v>
      </c>
      <c r="C26" s="35">
        <f>IF(C27="","",1)</f>
        <v>1</v>
      </c>
      <c r="D26" s="35"/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6"/>
      <c r="P26" s="36"/>
      <c r="Q26" s="72" t="s">
        <v>15</v>
      </c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2:134" s="40" customFormat="1" ht="18.75" customHeight="1">
      <c r="B27" s="41" t="str">
        <f>B5</f>
        <v>TJ Karate Č.Budějovice</v>
      </c>
      <c r="C27" s="42" t="str">
        <f>B27</f>
        <v>TJ Karate Č.Budějovice</v>
      </c>
      <c r="D27" s="42"/>
      <c r="E27" s="42"/>
      <c r="F27" s="42"/>
      <c r="G27" s="42"/>
      <c r="H27" s="42"/>
      <c r="I27" s="42"/>
      <c r="J27" s="35">
        <f>IF(J28="","",2)</f>
        <v>2</v>
      </c>
      <c r="K27" s="35"/>
      <c r="L27" s="35"/>
      <c r="M27" s="35"/>
      <c r="N27" s="35"/>
      <c r="O27" s="35"/>
      <c r="P27" s="35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2:134" s="40" customFormat="1" ht="18.75" customHeight="1">
      <c r="B28" s="44" t="str">
        <f>B6</f>
        <v>SKK Shotokan Liberec</v>
      </c>
      <c r="C28" s="102"/>
      <c r="D28" s="103"/>
      <c r="E28" s="104"/>
      <c r="F28" s="76" t="s">
        <v>6</v>
      </c>
      <c r="G28" s="105"/>
      <c r="H28" s="103"/>
      <c r="I28" s="106"/>
      <c r="J28" s="42" t="str">
        <f>B28</f>
        <v>SKK Shotokan Liberec</v>
      </c>
      <c r="K28" s="42"/>
      <c r="L28" s="42"/>
      <c r="M28" s="42"/>
      <c r="N28" s="42"/>
      <c r="O28" s="42"/>
      <c r="P28" s="42"/>
      <c r="Q28" s="35">
        <f>IF(Q29="","",3)</f>
        <v>3</v>
      </c>
      <c r="R28" s="35"/>
      <c r="S28" s="35"/>
      <c r="T28" s="35"/>
      <c r="U28" s="35"/>
      <c r="V28" s="35"/>
      <c r="W28" s="35"/>
      <c r="X28" s="80"/>
      <c r="Y28" s="80"/>
      <c r="Z28" s="80"/>
      <c r="AA28" s="80"/>
      <c r="AB28" s="80"/>
      <c r="AC28" s="80"/>
      <c r="AD28" s="80"/>
      <c r="AE28" s="107"/>
      <c r="AF28" s="107"/>
      <c r="AG28" s="107"/>
      <c r="AH28" s="107"/>
      <c r="AI28" s="107"/>
      <c r="AJ28" s="107"/>
      <c r="AK28" s="107"/>
      <c r="AL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2:134" s="40" customFormat="1" ht="18.75" customHeight="1">
      <c r="B29" s="44" t="str">
        <f>B7</f>
        <v>Fight Club Č.Budějovice</v>
      </c>
      <c r="C29" s="108"/>
      <c r="D29" s="109"/>
      <c r="E29" s="110"/>
      <c r="F29" s="76" t="s">
        <v>6</v>
      </c>
      <c r="G29" s="111"/>
      <c r="H29" s="109"/>
      <c r="I29" s="112"/>
      <c r="J29" s="108"/>
      <c r="K29" s="109"/>
      <c r="L29" s="110"/>
      <c r="M29" s="76" t="s">
        <v>6</v>
      </c>
      <c r="N29" s="111"/>
      <c r="O29" s="109"/>
      <c r="P29" s="112"/>
      <c r="Q29" s="42" t="str">
        <f>B29</f>
        <v>Fight Club Č.Budějovice</v>
      </c>
      <c r="R29" s="42"/>
      <c r="S29" s="42"/>
      <c r="T29" s="42"/>
      <c r="U29" s="42"/>
      <c r="V29" s="42"/>
      <c r="W29" s="42"/>
      <c r="X29" s="35">
        <f>IF(X30="","",4)</f>
        <v>4</v>
      </c>
      <c r="Y29" s="35"/>
      <c r="Z29" s="35"/>
      <c r="AA29" s="35"/>
      <c r="AB29" s="35"/>
      <c r="AC29" s="35"/>
      <c r="AD29" s="35"/>
      <c r="AE29" s="113"/>
      <c r="AF29" s="113"/>
      <c r="AG29" s="113"/>
      <c r="AH29" s="113"/>
      <c r="AI29" s="113"/>
      <c r="AJ29" s="113"/>
      <c r="AK29" s="113"/>
      <c r="AL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2:65" s="40" customFormat="1" ht="18.75" customHeight="1">
      <c r="B30" s="44" t="str">
        <f>B8</f>
        <v>KAMURA Ústí n.L.</v>
      </c>
      <c r="C30" s="114"/>
      <c r="D30" s="115"/>
      <c r="E30" s="116"/>
      <c r="F30" s="76" t="s">
        <v>6</v>
      </c>
      <c r="G30" s="117"/>
      <c r="H30" s="115"/>
      <c r="I30" s="118"/>
      <c r="J30" s="114"/>
      <c r="K30" s="115"/>
      <c r="L30" s="116"/>
      <c r="M30" s="76" t="s">
        <v>6</v>
      </c>
      <c r="N30" s="117"/>
      <c r="O30" s="115"/>
      <c r="P30" s="118"/>
      <c r="Q30" s="108"/>
      <c r="R30" s="109"/>
      <c r="S30" s="110"/>
      <c r="T30" s="76" t="s">
        <v>6</v>
      </c>
      <c r="U30" s="111"/>
      <c r="V30" s="109"/>
      <c r="W30" s="112"/>
      <c r="X30" s="42" t="str">
        <f>B30</f>
        <v>KAMURA Ústí n.L.</v>
      </c>
      <c r="Y30" s="42"/>
      <c r="Z30" s="42"/>
      <c r="AA30" s="42"/>
      <c r="AB30" s="42"/>
      <c r="AC30" s="42"/>
      <c r="AD30" s="42"/>
      <c r="AE30" s="35">
        <f>IF(AE31="","",5)</f>
        <v>5</v>
      </c>
      <c r="AF30" s="35"/>
      <c r="AG30" s="35"/>
      <c r="AH30" s="35"/>
      <c r="AI30" s="35"/>
      <c r="AJ30" s="35"/>
      <c r="AK30" s="35"/>
      <c r="AL30"/>
      <c r="AP30" s="95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:38" ht="18.75" customHeight="1">
      <c r="B31" s="67" t="str">
        <f>B9</f>
        <v>SK Karate Spartak HK</v>
      </c>
      <c r="C31" s="114"/>
      <c r="D31" s="103"/>
      <c r="E31" s="104"/>
      <c r="F31" s="76" t="s">
        <v>6</v>
      </c>
      <c r="G31" s="105"/>
      <c r="H31" s="103"/>
      <c r="I31" s="118"/>
      <c r="J31" s="102"/>
      <c r="K31" s="103"/>
      <c r="L31" s="104"/>
      <c r="M31" s="76" t="s">
        <v>6</v>
      </c>
      <c r="N31" s="105"/>
      <c r="O31" s="103"/>
      <c r="P31" s="106"/>
      <c r="Q31" s="102"/>
      <c r="R31" s="103"/>
      <c r="S31" s="104"/>
      <c r="T31" s="76" t="s">
        <v>6</v>
      </c>
      <c r="U31" s="105"/>
      <c r="V31" s="103"/>
      <c r="W31" s="106"/>
      <c r="X31" s="119"/>
      <c r="Y31" s="120"/>
      <c r="Z31" s="121"/>
      <c r="AA31" s="76" t="s">
        <v>6</v>
      </c>
      <c r="AB31" s="122"/>
      <c r="AC31" s="120"/>
      <c r="AD31" s="123"/>
      <c r="AE31" s="42" t="str">
        <f>B31</f>
        <v>SK Karate Spartak HK</v>
      </c>
      <c r="AF31" s="42"/>
      <c r="AG31" s="42"/>
      <c r="AH31" s="42"/>
      <c r="AI31" s="42"/>
      <c r="AJ31" s="42"/>
      <c r="AK31" s="42"/>
      <c r="AL31" s="43"/>
    </row>
    <row r="32" spans="2:38" ht="12.75" customHeight="1">
      <c r="B32" s="124"/>
      <c r="AE32" s="100"/>
      <c r="AF32" s="100"/>
      <c r="AG32" s="100"/>
      <c r="AH32" s="100"/>
      <c r="AI32" s="100"/>
      <c r="AJ32" s="100"/>
      <c r="AK32" s="100"/>
      <c r="AL32" s="43"/>
    </row>
    <row r="34" spans="2:24" ht="12.75">
      <c r="B34" s="125" t="s">
        <v>16</v>
      </c>
      <c r="C34" s="126" t="s">
        <v>17</v>
      </c>
      <c r="D34" s="126"/>
      <c r="E34" s="127" t="s">
        <v>18</v>
      </c>
      <c r="F34" s="127"/>
      <c r="G34" s="127"/>
      <c r="H34" s="127"/>
      <c r="I34" s="127"/>
      <c r="J34" s="127"/>
      <c r="K34" s="127"/>
      <c r="L34" s="128" t="s">
        <v>19</v>
      </c>
      <c r="M34" s="128"/>
      <c r="N34" s="128"/>
      <c r="O34" s="128"/>
      <c r="P34" s="128"/>
      <c r="Q34" s="128"/>
      <c r="R34" s="128"/>
      <c r="S34" s="129"/>
      <c r="T34" s="129"/>
      <c r="U34" s="129"/>
      <c r="V34" s="129"/>
      <c r="W34" s="5"/>
      <c r="X34" s="5"/>
    </row>
    <row r="35" spans="2:24" ht="12.75">
      <c r="B35" s="130" t="s">
        <v>35</v>
      </c>
      <c r="C35" s="126"/>
      <c r="D35" s="126"/>
      <c r="E35" s="131" t="s">
        <v>21</v>
      </c>
      <c r="F35" s="131"/>
      <c r="G35" s="131"/>
      <c r="H35" s="132" t="s">
        <v>22</v>
      </c>
      <c r="I35" s="132"/>
      <c r="J35" s="133" t="s">
        <v>23</v>
      </c>
      <c r="K35" s="133"/>
      <c r="L35" s="131" t="s">
        <v>21</v>
      </c>
      <c r="M35" s="131"/>
      <c r="N35" s="131"/>
      <c r="O35" s="132" t="s">
        <v>22</v>
      </c>
      <c r="P35" s="132"/>
      <c r="Q35" s="134" t="s">
        <v>23</v>
      </c>
      <c r="R35" s="134"/>
      <c r="S35" s="129"/>
      <c r="T35" s="129"/>
      <c r="U35" s="129"/>
      <c r="V35" s="129"/>
      <c r="W35" s="5"/>
      <c r="X35" s="5"/>
    </row>
    <row r="36" spans="2:31" ht="19.5" customHeight="1">
      <c r="B36" s="135" t="s">
        <v>5</v>
      </c>
      <c r="C36" s="136">
        <f>SUM(I14:I17,I21:I24,I28:I31)</f>
        <v>8</v>
      </c>
      <c r="D36" s="137"/>
      <c r="E36" s="138">
        <f>SUM(G14:G17,G21:G24,G28:G31)</f>
        <v>10</v>
      </c>
      <c r="F36" s="139" t="s">
        <v>6</v>
      </c>
      <c r="G36" s="139">
        <f>SUM(E14:E17,E21:E24,E28:E31)</f>
        <v>8</v>
      </c>
      <c r="H36" s="140"/>
      <c r="I36" s="141">
        <f>E36-G36</f>
        <v>2</v>
      </c>
      <c r="J36" s="142">
        <f>E36/G36</f>
        <v>1.25</v>
      </c>
      <c r="K36" s="141"/>
      <c r="L36" s="143">
        <f>SUM(H14:H17,H21:H24,H28:H31)</f>
        <v>78</v>
      </c>
      <c r="M36" s="139" t="s">
        <v>6</v>
      </c>
      <c r="N36" s="144">
        <f>SUM(D14:D17,D21:D24,D28:D31)</f>
        <v>28</v>
      </c>
      <c r="O36" s="140"/>
      <c r="P36" s="141">
        <f>L36-N36</f>
        <v>50</v>
      </c>
      <c r="Q36" s="142">
        <f>L36/N36</f>
        <v>2.7857142857142856</v>
      </c>
      <c r="R36" s="145"/>
      <c r="S36" s="129"/>
      <c r="T36" s="146"/>
      <c r="U36" s="146"/>
      <c r="V36" s="129"/>
      <c r="W36" s="5"/>
      <c r="X36" s="5"/>
      <c r="AB36" s="19"/>
      <c r="AC36" s="20"/>
      <c r="AD36" s="19"/>
      <c r="AE36" s="20"/>
    </row>
    <row r="37" spans="2:31" ht="19.5" customHeight="1">
      <c r="B37" s="147" t="s">
        <v>7</v>
      </c>
      <c r="C37" s="148">
        <f>SUM(P15:P17,C14,P22:P24,C21,P29:P31,C28)</f>
        <v>0</v>
      </c>
      <c r="D37" s="149"/>
      <c r="E37" s="150">
        <f>SUM(N15:N17,E14,N22:N24,E21,E28,N29:N31)</f>
        <v>0</v>
      </c>
      <c r="F37" s="150" t="s">
        <v>6</v>
      </c>
      <c r="G37" s="150">
        <f>SUM(L15:L17,G14,G21,L22:L24,L29:L31,G28)</f>
        <v>12</v>
      </c>
      <c r="H37" s="151"/>
      <c r="I37" s="152">
        <f>E37-G37</f>
        <v>-12</v>
      </c>
      <c r="J37" s="153">
        <f>E37/G37</f>
        <v>0</v>
      </c>
      <c r="K37" s="152"/>
      <c r="L37" s="154">
        <f>SUM(O15:O17,D14,O22:O24,D21,O29:O31,D28)</f>
        <v>0</v>
      </c>
      <c r="M37" s="155" t="s">
        <v>6</v>
      </c>
      <c r="N37" s="156">
        <f>SUM(K15:K17,K22:K24,K29:K31,H14,H21,H28)</f>
        <v>96</v>
      </c>
      <c r="O37" s="151"/>
      <c r="P37" s="152">
        <f>L37-N37</f>
        <v>-96</v>
      </c>
      <c r="Q37" s="153">
        <f>L37/N37</f>
        <v>0</v>
      </c>
      <c r="R37" s="157"/>
      <c r="S37" s="129"/>
      <c r="T37" s="146"/>
      <c r="U37" s="146" t="s">
        <v>24</v>
      </c>
      <c r="V37" s="129"/>
      <c r="W37" s="5"/>
      <c r="X37" s="5"/>
      <c r="AB37" s="19"/>
      <c r="AC37" s="20"/>
      <c r="AD37" s="19"/>
      <c r="AE37" s="20"/>
    </row>
    <row r="38" spans="2:31" ht="19.5" customHeight="1">
      <c r="B38" s="147" t="s">
        <v>9</v>
      </c>
      <c r="C38" s="148">
        <f>SUM(W16:W17,C15,J15,W23:W24,C22,J22,W30:W31,C29,J29)</f>
        <v>4</v>
      </c>
      <c r="D38" s="149"/>
      <c r="E38" s="154">
        <f>SUM(U16:U17,E15,L15,U23:U24,E22,L22,U30:U31,E29,L29)</f>
        <v>6</v>
      </c>
      <c r="F38" s="155" t="s">
        <v>6</v>
      </c>
      <c r="G38" s="156">
        <f>SUM(S16:S17,S23:S24,S30:S31,G15,N15,G22,N22,N29,G29)</f>
        <v>8</v>
      </c>
      <c r="H38" s="151"/>
      <c r="I38" s="152">
        <f>E38-G38</f>
        <v>-2</v>
      </c>
      <c r="J38" s="153">
        <f>E38/G38</f>
        <v>0.75</v>
      </c>
      <c r="K38" s="152"/>
      <c r="L38" s="154">
        <f>SUM(V16:V17,V23:V24,V30:V31,D15,K15,D22,K22,D29,K29)</f>
        <v>31</v>
      </c>
      <c r="M38" s="155" t="s">
        <v>6</v>
      </c>
      <c r="N38" s="156">
        <f>SUM(R16:R17,R23:R24,R30:R31,H15,O15,H22,O22,H29,O29)</f>
        <v>39</v>
      </c>
      <c r="O38" s="151"/>
      <c r="P38" s="152">
        <f>L38-N38</f>
        <v>-8</v>
      </c>
      <c r="Q38" s="153">
        <f>L38/N38</f>
        <v>0.7948717948717948</v>
      </c>
      <c r="R38" s="157"/>
      <c r="S38" s="129"/>
      <c r="T38" s="146"/>
      <c r="U38" s="146"/>
      <c r="V38" s="129"/>
      <c r="W38" s="5"/>
      <c r="X38" s="5"/>
      <c r="AB38" s="19"/>
      <c r="AC38" s="20"/>
      <c r="AD38" s="19"/>
      <c r="AE38" s="20"/>
    </row>
    <row r="39" spans="2:31" ht="19.5" customHeight="1">
      <c r="B39" s="147" t="s">
        <v>11</v>
      </c>
      <c r="C39" s="148">
        <f>SUM(AD17,AD24,AD31,C16,J16,Q16,C23,J23,Q23,C30,J30,Q30)</f>
        <v>8</v>
      </c>
      <c r="D39" s="149"/>
      <c r="E39" s="154">
        <f>SUM(AB17,AB24,AB31,E16,L16,S16,S23,L23,E23,E30,L30,S30)</f>
        <v>8</v>
      </c>
      <c r="F39" s="155" t="s">
        <v>6</v>
      </c>
      <c r="G39" s="156">
        <f>SUM(Z17,Z24,Z31,G16,N16,U16,G23,N23,U23,G30,N30,U30)</f>
        <v>6</v>
      </c>
      <c r="H39" s="151"/>
      <c r="I39" s="152">
        <f>E39-G39</f>
        <v>2</v>
      </c>
      <c r="J39" s="153">
        <f>E39/G39</f>
        <v>1.3333333333333333</v>
      </c>
      <c r="K39" s="152"/>
      <c r="L39" s="154">
        <f>SUM(AC17,AC24,AC31,D16,K16,R16,D23,K23,R23,D30,K30,R30)</f>
        <v>30</v>
      </c>
      <c r="M39" s="155" t="s">
        <v>6</v>
      </c>
      <c r="N39" s="156">
        <f>SUM(Y17,Y24,Y31,H16,O16,V16,H23,O23,V23,H30,O30,V30)</f>
        <v>39</v>
      </c>
      <c r="O39" s="151"/>
      <c r="P39" s="152">
        <f>L39-N39</f>
        <v>-9</v>
      </c>
      <c r="Q39" s="153">
        <f>L39/N39</f>
        <v>0.7692307692307693</v>
      </c>
      <c r="R39" s="157"/>
      <c r="S39" s="129"/>
      <c r="T39" s="146"/>
      <c r="U39" s="146"/>
      <c r="V39" s="129"/>
      <c r="W39" s="5"/>
      <c r="X39" s="5"/>
      <c r="AB39" s="19"/>
      <c r="AC39" s="20"/>
      <c r="AD39" s="19"/>
      <c r="AE39" s="20"/>
    </row>
    <row r="40" spans="2:31" ht="19.5" customHeight="1">
      <c r="B40" s="158" t="s">
        <v>13</v>
      </c>
      <c r="C40" s="159">
        <f>SUM(C17,J17,Q17,X17,X24,Q24,J24,C24,C31,J31,Q31,X31)</f>
        <v>14</v>
      </c>
      <c r="D40" s="160"/>
      <c r="E40" s="161">
        <f>SUM(E17,L17,S17,Z17,Z24,S24,L24,E24,E31,L31,S31,Z31)</f>
        <v>14</v>
      </c>
      <c r="F40" s="162" t="s">
        <v>6</v>
      </c>
      <c r="G40" s="163">
        <f>SUM(G17,N17,U17,AB17,AB24,U24,N24,G24,G31,N31,U31,AB31)</f>
        <v>4</v>
      </c>
      <c r="H40" s="164"/>
      <c r="I40" s="165">
        <f>E40-G40</f>
        <v>10</v>
      </c>
      <c r="J40" s="166">
        <f>E40/G40</f>
        <v>3.5</v>
      </c>
      <c r="K40" s="165"/>
      <c r="L40" s="161">
        <f>SUM(D17,K17,R17,Y17,D24,K24,R24,Y24,D31,K31,R31,Y31)</f>
        <v>81</v>
      </c>
      <c r="M40" s="162" t="s">
        <v>6</v>
      </c>
      <c r="N40" s="163">
        <f>SUM(H17,O17,V17,AC17,AC24,V24,O24,H24,H31,O31,V31,AC31)</f>
        <v>18</v>
      </c>
      <c r="O40" s="164"/>
      <c r="P40" s="165">
        <f>L40-N40</f>
        <v>63</v>
      </c>
      <c r="Q40" s="166">
        <f>L40/N40</f>
        <v>4.5</v>
      </c>
      <c r="R40" s="167"/>
      <c r="S40" s="129"/>
      <c r="T40" s="146"/>
      <c r="U40" s="146"/>
      <c r="V40" s="129"/>
      <c r="W40" s="5"/>
      <c r="X40" s="5"/>
      <c r="AB40" s="19"/>
      <c r="AC40" s="20"/>
      <c r="AD40" s="19"/>
      <c r="AE40" s="20"/>
    </row>
    <row r="42" spans="1:5" ht="19.5" customHeight="1">
      <c r="A42" s="168" t="s">
        <v>25</v>
      </c>
      <c r="B42" s="169" t="s">
        <v>16</v>
      </c>
      <c r="C42" s="168" t="s">
        <v>36</v>
      </c>
      <c r="D42" s="168"/>
      <c r="E42" s="168"/>
    </row>
    <row r="43" spans="1:5" ht="19.5" customHeight="1">
      <c r="A43" s="170" t="s">
        <v>27</v>
      </c>
      <c r="B43" s="171" t="s">
        <v>13</v>
      </c>
      <c r="C43" s="18">
        <v>14</v>
      </c>
      <c r="D43" s="172">
        <v>10</v>
      </c>
      <c r="E43" s="172">
        <v>63</v>
      </c>
    </row>
    <row r="44" spans="1:5" ht="19.5" customHeight="1">
      <c r="A44" s="170" t="s">
        <v>28</v>
      </c>
      <c r="B44" s="171" t="s">
        <v>5</v>
      </c>
      <c r="C44" s="18">
        <v>8</v>
      </c>
      <c r="D44" s="172">
        <v>2</v>
      </c>
      <c r="E44" s="172">
        <v>50</v>
      </c>
    </row>
    <row r="45" spans="1:5" ht="19.5" customHeight="1">
      <c r="A45" s="170" t="s">
        <v>29</v>
      </c>
      <c r="B45" s="171" t="s">
        <v>11</v>
      </c>
      <c r="C45" s="18">
        <v>8</v>
      </c>
      <c r="D45" s="172">
        <v>2</v>
      </c>
      <c r="E45" s="172">
        <v>-9</v>
      </c>
    </row>
    <row r="46" spans="1:5" ht="19.5" customHeight="1">
      <c r="A46" s="170" t="s">
        <v>30</v>
      </c>
      <c r="B46" s="171" t="s">
        <v>9</v>
      </c>
      <c r="C46" s="18">
        <v>4</v>
      </c>
      <c r="D46" s="172">
        <v>-2</v>
      </c>
      <c r="E46" s="172">
        <v>-8</v>
      </c>
    </row>
    <row r="47" spans="1:5" ht="19.5" customHeight="1">
      <c r="A47" s="170" t="s">
        <v>31</v>
      </c>
      <c r="B47" s="171" t="s">
        <v>7</v>
      </c>
      <c r="C47" s="18">
        <v>0</v>
      </c>
      <c r="D47" s="172">
        <v>-12</v>
      </c>
      <c r="E47" s="172">
        <v>-96</v>
      </c>
    </row>
  </sheetData>
  <mergeCells count="64">
    <mergeCell ref="C1:K1"/>
    <mergeCell ref="L1:T1"/>
    <mergeCell ref="R3:V3"/>
    <mergeCell ref="D5:E5"/>
    <mergeCell ref="D6:E6"/>
    <mergeCell ref="S6:Z6"/>
    <mergeCell ref="D7:E7"/>
    <mergeCell ref="R7:AG7"/>
    <mergeCell ref="Q8:AG8"/>
    <mergeCell ref="C12:I12"/>
    <mergeCell ref="J12:P12"/>
    <mergeCell ref="Q12:AK13"/>
    <mergeCell ref="C13:I13"/>
    <mergeCell ref="J13:P13"/>
    <mergeCell ref="J14:P14"/>
    <mergeCell ref="Q14:W14"/>
    <mergeCell ref="X14:AD14"/>
    <mergeCell ref="AE14:AK14"/>
    <mergeCell ref="Q15:W15"/>
    <mergeCell ref="X15:AD15"/>
    <mergeCell ref="AE15:AK15"/>
    <mergeCell ref="X16:AD16"/>
    <mergeCell ref="AE16:AK16"/>
    <mergeCell ref="AE17:AK17"/>
    <mergeCell ref="C19:I19"/>
    <mergeCell ref="J19:P19"/>
    <mergeCell ref="Q19:AK20"/>
    <mergeCell ref="C20:I20"/>
    <mergeCell ref="J20:P20"/>
    <mergeCell ref="J21:P21"/>
    <mergeCell ref="Q21:W21"/>
    <mergeCell ref="X21:AD21"/>
    <mergeCell ref="AE21:AK21"/>
    <mergeCell ref="Q22:W22"/>
    <mergeCell ref="X22:AD22"/>
    <mergeCell ref="AE22:AK22"/>
    <mergeCell ref="X23:AD23"/>
    <mergeCell ref="AE23:AK23"/>
    <mergeCell ref="AE24:AK24"/>
    <mergeCell ref="C26:I26"/>
    <mergeCell ref="J26:P26"/>
    <mergeCell ref="Q26:AK27"/>
    <mergeCell ref="C27:I27"/>
    <mergeCell ref="J27:P27"/>
    <mergeCell ref="J28:P28"/>
    <mergeCell ref="Q28:W28"/>
    <mergeCell ref="X28:AD28"/>
    <mergeCell ref="AE28:AK28"/>
    <mergeCell ref="Q29:W29"/>
    <mergeCell ref="X29:AD29"/>
    <mergeCell ref="AE29:AK29"/>
    <mergeCell ref="X30:AD30"/>
    <mergeCell ref="AE30:AK30"/>
    <mergeCell ref="AE31:AK31"/>
    <mergeCell ref="C34:D35"/>
    <mergeCell ref="E34:K34"/>
    <mergeCell ref="L34:R34"/>
    <mergeCell ref="E35:G35"/>
    <mergeCell ref="H35:I35"/>
    <mergeCell ref="J35:K35"/>
    <mergeCell ref="L35:N35"/>
    <mergeCell ref="O35:P35"/>
    <mergeCell ref="Q35:R35"/>
    <mergeCell ref="C42:E42"/>
  </mergeCells>
  <conditionalFormatting sqref="B13:B17 B20:B24 B27:B32">
    <cfRule type="cellIs" priority="1" dxfId="0" operator="notEqual" stopIfTrue="1">
      <formula>""</formula>
    </cfRule>
  </conditionalFormatting>
  <conditionalFormatting sqref="C12:I13 C19:I20 C26:I27 J13:P14 J20:P21 J27:P28 Q14:W15 Q21:W22 Q28:W29 X15:AD16 X22:AD23 X29:AD30 AE16:AK17 AE23:AK24 AE30:AK32 AF25:AK25">
    <cfRule type="cellIs" priority="2" dxfId="1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spartak</cp:lastModifiedBy>
  <dcterms:created xsi:type="dcterms:W3CDTF">2008-02-23T14:20:53Z</dcterms:created>
  <dcterms:modified xsi:type="dcterms:W3CDTF">2008-02-23T14:21:01Z</dcterms:modified>
  <cp:category/>
  <cp:version/>
  <cp:contentType/>
  <cp:contentStatus/>
</cp:coreProperties>
</file>