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 kolo" sheetId="1" r:id="rId1"/>
    <sheet name="2 kolo" sheetId="2" r:id="rId2"/>
    <sheet name="3 kolo" sheetId="3" r:id="rId3"/>
  </sheets>
  <definedNames/>
  <calcPr fullCalcOnLoad="1"/>
</workbook>
</file>

<file path=xl/sharedStrings.xml><?xml version="1.0" encoding="utf-8"?>
<sst xmlns="http://schemas.openxmlformats.org/spreadsheetml/2006/main" count="354" uniqueCount="47">
  <si>
    <t>DOROSTENCI</t>
  </si>
  <si>
    <t>1.Liga Karate</t>
  </si>
  <si>
    <t>KarateRec.com</t>
  </si>
  <si>
    <t>9  týmů - 1x každý s každým</t>
  </si>
  <si>
    <t>TJ Karate Č.Budějovice</t>
  </si>
  <si>
    <t>vzor</t>
  </si>
  <si>
    <t>TJ Karate Praha</t>
  </si>
  <si>
    <t>Karate Vision</t>
  </si>
  <si>
    <t>:</t>
  </si>
  <si>
    <t>Kamura Ústí n.L.</t>
  </si>
  <si>
    <t>výsledek zápasu</t>
  </si>
  <si>
    <t>Sport Union Ústí n.L.</t>
  </si>
  <si>
    <t>součet skóre závodníků týmu v daném zápase</t>
  </si>
  <si>
    <t>SK Karate Spartak HK</t>
  </si>
  <si>
    <t>body z daného zápasu do žebříčku ligy 2009</t>
  </si>
  <si>
    <t>Fight Club Č.Budějovice</t>
  </si>
  <si>
    <t>SKK Shotokan Liberec</t>
  </si>
  <si>
    <t>TJ Baník Havířov</t>
  </si>
  <si>
    <t>tabulka skóre</t>
  </si>
  <si>
    <t>1.liga karate družstev – dorostenci</t>
  </si>
  <si>
    <t>liga karate 2009 – dorostenci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</si>
  <si>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</si>
  <si>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</si>
  <si>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</si>
  <si>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</si>
  <si>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</si>
  <si>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</si>
  <si>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</si>
  <si>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</si>
  <si>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</si>
  <si>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Po 1.kole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</si>
  <si>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</si>
  <si>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</si>
  <si>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</si>
  <si>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</si>
  <si>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</si>
  <si>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</si>
  <si>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</si>
  <si>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</si>
  <si>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</si>
  <si>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1.kolo</t>
  </si>
  <si>
    <t>2.kolo</t>
  </si>
  <si>
    <t>3.kolo</t>
  </si>
  <si>
    <t>statistiky po 2.kole</t>
  </si>
  <si>
    <t>Po 2.kole</t>
  </si>
  <si>
    <t>statistiky po 3.kole</t>
  </si>
  <si>
    <t>Po 3.kole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</si>
</sst>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8">
    <font>
      <sz val="10"/>
      <name val="Arial"/>
      <family val="2"/>
    </font>
    <font>
      <sz val="15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2" fillId="3" borderId="3" xfId="0" applyFont="1" applyFill="1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6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 horizontal="center" vertical="center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4" fontId="3" fillId="2" borderId="9" xfId="0" applyFont="1" applyFill="1" applyBorder="1" applyAlignment="1" applyProtection="1">
      <alignment horizontal="center" vertical="center"/>
      <protection locked="0"/>
    </xf>
    <xf numFmtId="164" fontId="3" fillId="2" borderId="10" xfId="0" applyFont="1" applyFill="1" applyBorder="1" applyAlignment="1" applyProtection="1">
      <alignment horizontal="center" vertical="center"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11" xfId="0" applyFill="1" applyBorder="1" applyAlignment="1" applyProtection="1">
      <alignment horizontal="center" vertical="center"/>
      <protection locked="0"/>
    </xf>
    <xf numFmtId="164" fontId="0" fillId="3" borderId="12" xfId="0" applyFill="1" applyBorder="1" applyAlignment="1" applyProtection="1">
      <alignment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3" borderId="13" xfId="0" applyFill="1" applyBorder="1" applyAlignment="1" applyProtection="1">
      <alignment/>
      <protection locked="0"/>
    </xf>
    <xf numFmtId="164" fontId="0" fillId="3" borderId="15" xfId="0" applyFill="1" applyBorder="1" applyAlignment="1" applyProtection="1">
      <alignment/>
      <protection locked="0"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17" xfId="0" applyFont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3" borderId="19" xfId="0" applyFont="1" applyFill="1" applyBorder="1" applyAlignment="1">
      <alignment horizontal="center"/>
    </xf>
    <xf numFmtId="164" fontId="0" fillId="3" borderId="19" xfId="0" applyFont="1" applyFill="1" applyBorder="1" applyAlignment="1">
      <alignment horizontal="center" vertical="center"/>
    </xf>
    <xf numFmtId="164" fontId="4" fillId="4" borderId="19" xfId="0" applyFont="1" applyFill="1" applyBorder="1" applyAlignment="1">
      <alignment horizontal="center" vertical="center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5" fillId="4" borderId="20" xfId="0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 vertical="center"/>
    </xf>
    <xf numFmtId="164" fontId="0" fillId="5" borderId="22" xfId="0" applyFont="1" applyFill="1" applyBorder="1" applyAlignment="1">
      <alignment horizontal="center" vertical="center"/>
    </xf>
    <xf numFmtId="164" fontId="0" fillId="5" borderId="23" xfId="0" applyFont="1" applyFill="1" applyBorder="1" applyAlignment="1" applyProtection="1">
      <alignment horizontal="center" vertical="center"/>
      <protection locked="0"/>
    </xf>
    <xf numFmtId="164" fontId="3" fillId="5" borderId="24" xfId="0" applyFont="1" applyFill="1" applyBorder="1" applyAlignment="1" applyProtection="1">
      <alignment horizontal="center" vertical="center"/>
      <protection locked="0"/>
    </xf>
    <xf numFmtId="164" fontId="3" fillId="5" borderId="25" xfId="0" applyFont="1" applyFill="1" applyBorder="1" applyAlignment="1">
      <alignment horizontal="center" vertical="center"/>
    </xf>
    <xf numFmtId="164" fontId="3" fillId="5" borderId="26" xfId="0" applyFont="1" applyFill="1" applyBorder="1" applyAlignment="1" applyProtection="1">
      <alignment horizontal="center" vertical="center"/>
      <protection locked="0"/>
    </xf>
    <xf numFmtId="164" fontId="0" fillId="5" borderId="22" xfId="0" applyFont="1" applyFill="1" applyBorder="1" applyAlignment="1" applyProtection="1">
      <alignment horizontal="center" vertical="center"/>
      <protection locked="0"/>
    </xf>
    <xf numFmtId="164" fontId="0" fillId="5" borderId="11" xfId="0" applyFont="1" applyFill="1" applyBorder="1" applyAlignment="1">
      <alignment horizontal="center" vertical="center"/>
    </xf>
    <xf numFmtId="164" fontId="5" fillId="4" borderId="27" xfId="0" applyFont="1" applyFill="1" applyBorder="1" applyAlignment="1">
      <alignment horizontal="center" vertical="center"/>
    </xf>
    <xf numFmtId="164" fontId="0" fillId="3" borderId="16" xfId="0" applyFont="1" applyFill="1" applyBorder="1" applyAlignment="1">
      <alignment horizontal="center" vertical="center"/>
    </xf>
    <xf numFmtId="164" fontId="0" fillId="3" borderId="13" xfId="0" applyFont="1" applyFill="1" applyBorder="1" applyAlignment="1" applyProtection="1">
      <alignment horizontal="center" vertical="center"/>
      <protection locked="0"/>
    </xf>
    <xf numFmtId="164" fontId="3" fillId="3" borderId="28" xfId="0" applyFont="1" applyFill="1" applyBorder="1" applyAlignment="1" applyProtection="1">
      <alignment horizontal="center" vertical="center"/>
      <protection locked="0"/>
    </xf>
    <xf numFmtId="164" fontId="3" fillId="3" borderId="25" xfId="0" applyFont="1" applyFill="1" applyBorder="1" applyAlignment="1">
      <alignment horizontal="center" vertical="center"/>
    </xf>
    <xf numFmtId="164" fontId="3" fillId="3" borderId="29" xfId="0" applyFont="1" applyFill="1" applyBorder="1" applyAlignment="1" applyProtection="1">
      <alignment horizontal="center" vertical="center"/>
      <protection locked="0"/>
    </xf>
    <xf numFmtId="164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3" xfId="0" applyFont="1" applyFill="1" applyBorder="1" applyAlignment="1">
      <alignment horizontal="center" vertical="center"/>
    </xf>
    <xf numFmtId="164" fontId="0" fillId="3" borderId="30" xfId="0" applyFont="1" applyFill="1" applyBorder="1" applyAlignment="1">
      <alignment horizontal="center" vertical="center"/>
    </xf>
    <xf numFmtId="164" fontId="3" fillId="3" borderId="31" xfId="0" applyFont="1" applyFill="1" applyBorder="1" applyAlignment="1" applyProtection="1">
      <alignment horizontal="center" vertical="center"/>
      <protection locked="0"/>
    </xf>
    <xf numFmtId="164" fontId="3" fillId="3" borderId="32" xfId="0" applyFont="1" applyFill="1" applyBorder="1" applyAlignment="1" applyProtection="1">
      <alignment horizontal="center" vertical="center"/>
      <protection locked="0"/>
    </xf>
    <xf numFmtId="164" fontId="0" fillId="0" borderId="19" xfId="0" applyFont="1" applyBorder="1" applyAlignment="1">
      <alignment horizontal="center"/>
    </xf>
    <xf numFmtId="164" fontId="0" fillId="3" borderId="33" xfId="0" applyFont="1" applyFill="1" applyBorder="1" applyAlignment="1">
      <alignment horizontal="center" vertical="center"/>
    </xf>
    <xf numFmtId="164" fontId="0" fillId="3" borderId="34" xfId="0" applyFont="1" applyFill="1" applyBorder="1" applyAlignment="1" applyProtection="1">
      <alignment horizontal="center" vertical="center"/>
      <protection locked="0"/>
    </xf>
    <xf numFmtId="164" fontId="0" fillId="3" borderId="33" xfId="0" applyFont="1" applyFill="1" applyBorder="1" applyAlignment="1" applyProtection="1">
      <alignment horizontal="center" vertical="center"/>
      <protection locked="0"/>
    </xf>
    <xf numFmtId="164" fontId="0" fillId="3" borderId="35" xfId="0" applyFont="1" applyFill="1" applyBorder="1" applyAlignment="1">
      <alignment horizontal="center" vertical="center"/>
    </xf>
    <xf numFmtId="164" fontId="0" fillId="3" borderId="36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3" fillId="6" borderId="21" xfId="0" applyFont="1" applyFill="1" applyBorder="1" applyAlignment="1">
      <alignment horizontal="center" vertical="center"/>
    </xf>
    <xf numFmtId="164" fontId="0" fillId="5" borderId="30" xfId="0" applyFont="1" applyFill="1" applyBorder="1" applyAlignment="1">
      <alignment horizontal="center" vertical="center"/>
    </xf>
    <xf numFmtId="164" fontId="0" fillId="5" borderId="13" xfId="0" applyFont="1" applyFill="1" applyBorder="1" applyAlignment="1" applyProtection="1">
      <alignment horizontal="center" vertical="center"/>
      <protection locked="0"/>
    </xf>
    <xf numFmtId="164" fontId="3" fillId="5" borderId="31" xfId="0" applyFont="1" applyFill="1" applyBorder="1" applyAlignment="1" applyProtection="1">
      <alignment horizontal="center" vertical="center"/>
      <protection locked="0"/>
    </xf>
    <xf numFmtId="164" fontId="3" fillId="5" borderId="32" xfId="0" applyFont="1" applyFill="1" applyBorder="1" applyAlignment="1" applyProtection="1">
      <alignment horizontal="center" vertical="center"/>
      <protection locked="0"/>
    </xf>
    <xf numFmtId="164" fontId="0" fillId="5" borderId="16" xfId="0" applyFont="1" applyFill="1" applyBorder="1" applyAlignment="1" applyProtection="1">
      <alignment horizontal="center" vertical="center"/>
      <protection locked="0"/>
    </xf>
    <xf numFmtId="164" fontId="0" fillId="5" borderId="13" xfId="0" applyFont="1" applyFill="1" applyBorder="1" applyAlignment="1">
      <alignment horizontal="center" vertical="center"/>
    </xf>
    <xf numFmtId="164" fontId="0" fillId="5" borderId="33" xfId="0" applyFont="1" applyFill="1" applyBorder="1" applyAlignment="1">
      <alignment horizontal="center" vertical="center"/>
    </xf>
    <xf numFmtId="164" fontId="0" fillId="5" borderId="34" xfId="0" applyFont="1" applyFill="1" applyBorder="1" applyAlignment="1" applyProtection="1">
      <alignment horizontal="center" vertical="center"/>
      <protection locked="0"/>
    </xf>
    <xf numFmtId="164" fontId="0" fillId="5" borderId="33" xfId="0" applyFont="1" applyFill="1" applyBorder="1" applyAlignment="1" applyProtection="1">
      <alignment horizontal="center" vertical="center"/>
      <protection locked="0"/>
    </xf>
    <xf numFmtId="164" fontId="0" fillId="5" borderId="35" xfId="0" applyFont="1" applyFill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3" fillId="0" borderId="31" xfId="0" applyFont="1" applyBorder="1" applyAlignment="1" applyProtection="1">
      <alignment horizontal="center" vertical="center"/>
      <protection locked="0"/>
    </xf>
    <xf numFmtId="164" fontId="3" fillId="0" borderId="32" xfId="0" applyFont="1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>
      <alignment horizontal="center" vertical="center"/>
    </xf>
    <xf numFmtId="164" fontId="0" fillId="5" borderId="36" xfId="0" applyFont="1" applyFill="1" applyBorder="1" applyAlignment="1">
      <alignment horizontal="center" vertical="center"/>
    </xf>
    <xf numFmtId="164" fontId="0" fillId="7" borderId="18" xfId="0" applyFill="1" applyBorder="1" applyAlignment="1">
      <alignment horizontal="center"/>
    </xf>
    <xf numFmtId="164" fontId="3" fillId="5" borderId="32" xfId="0" applyFont="1" applyFill="1" applyBorder="1" applyAlignment="1">
      <alignment horizontal="center" vertical="center"/>
    </xf>
    <xf numFmtId="164" fontId="0" fillId="5" borderId="35" xfId="0" applyFont="1" applyFill="1" applyBorder="1" applyAlignment="1" applyProtection="1">
      <alignment horizontal="center" vertical="center"/>
      <protection/>
    </xf>
    <xf numFmtId="164" fontId="5" fillId="7" borderId="27" xfId="0" applyFont="1" applyFill="1" applyBorder="1" applyAlignment="1">
      <alignment horizontal="center" vertical="center"/>
    </xf>
    <xf numFmtId="164" fontId="3" fillId="0" borderId="17" xfId="0" applyFont="1" applyBorder="1" applyAlignment="1">
      <alignment horizontal="center"/>
    </xf>
    <xf numFmtId="164" fontId="6" fillId="0" borderId="37" xfId="0" applyFont="1" applyBorder="1" applyAlignment="1">
      <alignment horizontal="center" vertical="center"/>
    </xf>
    <xf numFmtId="164" fontId="3" fillId="0" borderId="38" xfId="0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39" xfId="0" applyFont="1" applyBorder="1" applyAlignment="1">
      <alignment horizontal="center" vertical="center"/>
    </xf>
    <xf numFmtId="164" fontId="7" fillId="0" borderId="40" xfId="0" applyFont="1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7" fontId="0" fillId="0" borderId="40" xfId="0" applyNumberFormat="1" applyFont="1" applyBorder="1" applyAlignment="1">
      <alignment horizontal="center" vertical="center"/>
    </xf>
    <xf numFmtId="167" fontId="0" fillId="0" borderId="41" xfId="0" applyNumberFormat="1" applyFont="1" applyBorder="1" applyAlignment="1">
      <alignment horizontal="center" vertical="center"/>
    </xf>
    <xf numFmtId="164" fontId="6" fillId="2" borderId="18" xfId="0" applyFont="1" applyFill="1" applyBorder="1" applyAlignment="1" applyProtection="1">
      <alignment horizontal="center" vertical="center"/>
      <protection locked="0"/>
    </xf>
    <xf numFmtId="164" fontId="6" fillId="3" borderId="15" xfId="0" applyFont="1" applyFill="1" applyBorder="1" applyAlignment="1">
      <alignment vertical="center" wrapText="1" readingOrder="1"/>
    </xf>
    <xf numFmtId="164" fontId="7" fillId="3" borderId="16" xfId="0" applyFont="1" applyFill="1" applyBorder="1" applyAlignment="1">
      <alignment vertical="center"/>
    </xf>
    <xf numFmtId="164" fontId="6" fillId="3" borderId="15" xfId="0" applyFont="1" applyFill="1" applyBorder="1" applyAlignment="1">
      <alignment horizontal="center" vertical="center" wrapText="1" readingOrder="1"/>
    </xf>
    <xf numFmtId="164" fontId="6" fillId="3" borderId="15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3" borderId="16" xfId="0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6" fillId="3" borderId="13" xfId="0" applyFont="1" applyFill="1" applyBorder="1" applyAlignment="1">
      <alignment horizontal="center" vertical="center"/>
    </xf>
    <xf numFmtId="164" fontId="6" fillId="3" borderId="16" xfId="0" applyFont="1" applyFill="1" applyBorder="1" applyAlignment="1">
      <alignment horizontal="center" vertical="center"/>
    </xf>
    <xf numFmtId="164" fontId="0" fillId="3" borderId="42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6" fillId="2" borderId="21" xfId="0" applyFont="1" applyFill="1" applyBorder="1" applyAlignment="1" applyProtection="1">
      <alignment horizontal="center" vertical="center"/>
      <protection locked="0"/>
    </xf>
    <xf numFmtId="164" fontId="6" fillId="3" borderId="43" xfId="0" applyFont="1" applyFill="1" applyBorder="1" applyAlignment="1">
      <alignment vertical="center"/>
    </xf>
    <xf numFmtId="164" fontId="7" fillId="3" borderId="44" xfId="0" applyFont="1" applyFill="1" applyBorder="1" applyAlignment="1">
      <alignment vertical="center"/>
    </xf>
    <xf numFmtId="164" fontId="6" fillId="3" borderId="3" xfId="0" applyFont="1" applyFill="1" applyBorder="1" applyAlignment="1">
      <alignment horizontal="center" vertical="center"/>
    </xf>
    <xf numFmtId="164" fontId="0" fillId="3" borderId="45" xfId="0" applyFont="1" applyFill="1" applyBorder="1" applyAlignment="1">
      <alignment vertical="center"/>
    </xf>
    <xf numFmtId="164" fontId="0" fillId="3" borderId="44" xfId="0" applyFont="1" applyFill="1" applyBorder="1" applyAlignment="1">
      <alignment vertical="center"/>
    </xf>
    <xf numFmtId="164" fontId="6" fillId="3" borderId="45" xfId="0" applyFont="1" applyFill="1" applyBorder="1" applyAlignment="1">
      <alignment horizontal="center" vertical="center"/>
    </xf>
    <xf numFmtId="164" fontId="6" fillId="3" borderId="44" xfId="0" applyFont="1" applyFill="1" applyBorder="1" applyAlignment="1">
      <alignment horizontal="center" vertical="center"/>
    </xf>
    <xf numFmtId="164" fontId="0" fillId="3" borderId="46" xfId="0" applyFont="1" applyFill="1" applyBorder="1" applyAlignment="1">
      <alignment vertical="center"/>
    </xf>
    <xf numFmtId="164" fontId="6" fillId="2" borderId="47" xfId="0" applyFont="1" applyFill="1" applyBorder="1" applyAlignment="1" applyProtection="1">
      <alignment horizontal="center" vertical="center"/>
      <protection locked="0"/>
    </xf>
    <xf numFmtId="164" fontId="6" fillId="3" borderId="45" xfId="0" applyFont="1" applyFill="1" applyBorder="1" applyAlignment="1">
      <alignment vertical="center"/>
    </xf>
    <xf numFmtId="164" fontId="6" fillId="2" borderId="21" xfId="0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center"/>
      <protection locked="0"/>
    </xf>
    <xf numFmtId="166" fontId="0" fillId="5" borderId="1" xfId="0" applyNumberFormat="1" applyFont="1" applyFill="1" applyBorder="1" applyAlignment="1">
      <alignment horizontal="center" vertical="center"/>
    </xf>
    <xf numFmtId="166" fontId="0" fillId="8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8" borderId="16" xfId="0" applyFont="1" applyFill="1" applyBorder="1" applyAlignment="1">
      <alignment horizontal="center" vertical="center"/>
    </xf>
    <xf numFmtId="164" fontId="0" fillId="8" borderId="13" xfId="0" applyFont="1" applyFill="1" applyBorder="1" applyAlignment="1" applyProtection="1">
      <alignment horizontal="center" vertical="center"/>
      <protection locked="0"/>
    </xf>
    <xf numFmtId="164" fontId="3" fillId="8" borderId="28" xfId="0" applyFont="1" applyFill="1" applyBorder="1" applyAlignment="1" applyProtection="1">
      <alignment horizontal="center" vertical="center"/>
      <protection locked="0"/>
    </xf>
    <xf numFmtId="164" fontId="3" fillId="8" borderId="25" xfId="0" applyFont="1" applyFill="1" applyBorder="1" applyAlignment="1">
      <alignment horizontal="center" vertical="center"/>
    </xf>
    <xf numFmtId="164" fontId="3" fillId="8" borderId="29" xfId="0" applyFont="1" applyFill="1" applyBorder="1" applyAlignment="1" applyProtection="1">
      <alignment horizontal="center" vertical="center"/>
      <protection locked="0"/>
    </xf>
    <xf numFmtId="164" fontId="0" fillId="8" borderId="16" xfId="0" applyFont="1" applyFill="1" applyBorder="1" applyAlignment="1" applyProtection="1">
      <alignment horizontal="center" vertical="center"/>
      <protection locked="0"/>
    </xf>
    <xf numFmtId="164" fontId="0" fillId="8" borderId="13" xfId="0" applyFont="1" applyFill="1" applyBorder="1" applyAlignment="1">
      <alignment horizontal="center" vertical="center"/>
    </xf>
    <xf numFmtId="164" fontId="0" fillId="8" borderId="30" xfId="0" applyFont="1" applyFill="1" applyBorder="1" applyAlignment="1">
      <alignment horizontal="center" vertical="center"/>
    </xf>
    <xf numFmtId="164" fontId="3" fillId="8" borderId="31" xfId="0" applyFont="1" applyFill="1" applyBorder="1" applyAlignment="1" applyProtection="1">
      <alignment horizontal="center" vertical="center"/>
      <protection locked="0"/>
    </xf>
    <xf numFmtId="164" fontId="3" fillId="8" borderId="32" xfId="0" applyFont="1" applyFill="1" applyBorder="1" applyAlignment="1" applyProtection="1">
      <alignment horizontal="center" vertical="center"/>
      <protection locked="0"/>
    </xf>
    <xf numFmtId="164" fontId="0" fillId="8" borderId="33" xfId="0" applyFont="1" applyFill="1" applyBorder="1" applyAlignment="1">
      <alignment horizontal="center" vertical="center"/>
    </xf>
    <xf numFmtId="164" fontId="0" fillId="8" borderId="34" xfId="0" applyFont="1" applyFill="1" applyBorder="1" applyAlignment="1" applyProtection="1">
      <alignment horizontal="center" vertical="center"/>
      <protection locked="0"/>
    </xf>
    <xf numFmtId="164" fontId="0" fillId="8" borderId="33" xfId="0" applyFont="1" applyFill="1" applyBorder="1" applyAlignment="1" applyProtection="1">
      <alignment horizontal="center" vertical="center"/>
      <protection locked="0"/>
    </xf>
    <xf numFmtId="164" fontId="0" fillId="8" borderId="35" xfId="0" applyFont="1" applyFill="1" applyBorder="1" applyAlignment="1">
      <alignment horizontal="center" vertical="center"/>
    </xf>
    <xf numFmtId="164" fontId="0" fillId="8" borderId="36" xfId="0" applyFont="1" applyFill="1" applyBorder="1" applyAlignment="1">
      <alignment horizontal="center" vertical="center"/>
    </xf>
    <xf numFmtId="164" fontId="6" fillId="2" borderId="48" xfId="0" applyFont="1" applyFill="1" applyBorder="1" applyAlignment="1" applyProtection="1">
      <alignment horizontal="center" vertical="center"/>
      <protection locked="0"/>
    </xf>
    <xf numFmtId="164" fontId="6" fillId="3" borderId="49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G9" sqref="G9"/>
    </sheetView>
  </sheetViews>
  <sheetFormatPr defaultColWidth="9.140625" defaultRowHeight="12.75"/>
  <cols>
    <col min="2" max="2" width="27.421875" style="0" customWidth="1"/>
    <col min="3" max="3" width="2.7109375" style="0" customWidth="1"/>
    <col min="4" max="4" width="3.421875" style="0" customWidth="1"/>
    <col min="5" max="5" width="4.00390625" style="0" customWidth="1"/>
    <col min="6" max="6" width="1.28515625" style="0" customWidth="1"/>
    <col min="7" max="8" width="2.7109375" style="0" customWidth="1"/>
    <col min="9" max="9" width="3.7109375" style="0" customWidth="1"/>
    <col min="10" max="10" width="4.2812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851562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4" width="2.7109375" style="0" customWidth="1"/>
    <col min="55" max="55" width="1.28515625" style="0" customWidth="1"/>
    <col min="56" max="61" width="2.7109375" style="0" customWidth="1"/>
    <col min="62" max="62" width="1.28515625" style="0" customWidth="1"/>
    <col min="63" max="65" width="2.7109375" style="0" customWidth="1"/>
    <col min="66" max="67" width="2.28125" style="0" customWidth="1"/>
    <col min="68" max="68" width="3.00390625" style="0" customWidth="1"/>
    <col min="69" max="69" width="10.7109375" style="0" customWidth="1"/>
    <col min="70" max="70" width="24.00390625" style="0" customWidth="1"/>
    <col min="71" max="71" width="11.8515625" style="0" customWidth="1"/>
    <col min="72" max="72" width="13.8515625" style="0" customWidth="1"/>
    <col min="73" max="73" width="20.421875" style="0" customWidth="1"/>
    <col min="74" max="74" width="7.7109375" style="0" customWidth="1"/>
    <col min="75" max="75" width="8.7109375" style="0" customWidth="1"/>
    <col min="76" max="76" width="9.421875" style="0" customWidth="1"/>
    <col min="77" max="77" width="7.28125" style="0" customWidth="1"/>
    <col min="78" max="81" width="12.28125" style="0" customWidth="1"/>
  </cols>
  <sheetData>
    <row r="1" spans="1:68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</row>
    <row r="2" spans="1:6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</row>
    <row r="3" spans="1:65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9" ht="15" customHeight="1">
      <c r="A4" s="6"/>
      <c r="B4" s="3" t="s">
        <v>4</v>
      </c>
      <c r="C4" s="7"/>
      <c r="D4" s="8"/>
      <c r="E4" s="7"/>
      <c r="F4" s="8"/>
      <c r="G4" s="9"/>
      <c r="H4" s="6"/>
      <c r="I4" s="6"/>
      <c r="J4" s="6"/>
      <c r="K4" s="6"/>
      <c r="N4" s="10"/>
      <c r="O4" s="11"/>
      <c r="P4" s="11"/>
      <c r="Q4" s="11"/>
      <c r="R4" s="12" t="s">
        <v>5</v>
      </c>
      <c r="S4" s="12"/>
      <c r="T4" s="12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Q4" s="5"/>
    </row>
    <row r="5" spans="1:69" ht="15" customHeight="1">
      <c r="A5" s="6"/>
      <c r="B5" s="3" t="s">
        <v>6</v>
      </c>
      <c r="C5" s="7"/>
      <c r="D5" s="8"/>
      <c r="E5" s="7"/>
      <c r="F5" s="8"/>
      <c r="G5" s="9"/>
      <c r="H5" s="6"/>
      <c r="I5" s="6"/>
      <c r="J5" s="6"/>
      <c r="K5" s="6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Q5" s="5"/>
    </row>
    <row r="6" spans="1:77" ht="15" customHeight="1">
      <c r="A6" s="6"/>
      <c r="B6" s="3" t="s">
        <v>7</v>
      </c>
      <c r="C6" s="7"/>
      <c r="D6" s="8"/>
      <c r="E6" s="7"/>
      <c r="F6" s="8"/>
      <c r="G6" s="9"/>
      <c r="H6" s="6"/>
      <c r="I6" s="6"/>
      <c r="J6" s="6"/>
      <c r="K6" s="6"/>
      <c r="N6" s="14"/>
      <c r="O6" s="15"/>
      <c r="P6" s="15"/>
      <c r="Q6" s="17">
        <v>0</v>
      </c>
      <c r="R6" s="18">
        <v>3</v>
      </c>
      <c r="S6" s="19">
        <v>0</v>
      </c>
      <c r="T6" s="19" t="s">
        <v>8</v>
      </c>
      <c r="U6" s="20">
        <v>2</v>
      </c>
      <c r="V6" s="21">
        <v>12</v>
      </c>
      <c r="W6" s="22">
        <v>2</v>
      </c>
      <c r="X6" s="15"/>
      <c r="Y6" s="15"/>
      <c r="Z6" s="15"/>
      <c r="AA6" s="15"/>
      <c r="AB6" s="15"/>
      <c r="AC6" s="15"/>
      <c r="AD6" s="15"/>
      <c r="AE6" s="15"/>
      <c r="AF6" s="15"/>
      <c r="AG6" s="1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6"/>
      <c r="B7" s="3" t="s">
        <v>9</v>
      </c>
      <c r="C7" s="7"/>
      <c r="D7" s="8"/>
      <c r="E7" s="7"/>
      <c r="F7" s="8"/>
      <c r="G7" s="9"/>
      <c r="H7" s="6"/>
      <c r="I7" s="6"/>
      <c r="J7" s="6"/>
      <c r="K7" s="6"/>
      <c r="N7" s="14"/>
      <c r="O7" s="15"/>
      <c r="P7" s="15"/>
      <c r="Q7" s="23"/>
      <c r="R7" s="23"/>
      <c r="S7" s="24" t="s">
        <v>10</v>
      </c>
      <c r="T7" s="24"/>
      <c r="U7" s="24"/>
      <c r="V7" s="24"/>
      <c r="W7" s="24"/>
      <c r="X7" s="24"/>
      <c r="Y7" s="24"/>
      <c r="Z7" s="24"/>
      <c r="AA7" s="15"/>
      <c r="AB7" s="15"/>
      <c r="AC7" s="15"/>
      <c r="AD7" s="15"/>
      <c r="AE7" s="15"/>
      <c r="AF7" s="15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Q7" s="5"/>
      <c r="BR7" s="5"/>
      <c r="BS7" s="5"/>
      <c r="BX7" s="5"/>
      <c r="BY7" s="5"/>
    </row>
    <row r="8" spans="1:77" ht="15" customHeight="1">
      <c r="A8" s="6"/>
      <c r="B8" s="3" t="s">
        <v>11</v>
      </c>
      <c r="C8" s="25"/>
      <c r="D8" s="26"/>
      <c r="E8" s="25"/>
      <c r="F8" s="26"/>
      <c r="G8" s="9"/>
      <c r="H8" s="6"/>
      <c r="I8" s="6"/>
      <c r="J8" s="6"/>
      <c r="K8" s="6"/>
      <c r="N8" s="14"/>
      <c r="O8" s="15"/>
      <c r="P8" s="15"/>
      <c r="Q8" s="14"/>
      <c r="R8" s="27" t="s">
        <v>12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Q8" s="5"/>
      <c r="BR8" s="5"/>
      <c r="BS8" s="5"/>
      <c r="BX8" s="5"/>
      <c r="BY8" s="5"/>
    </row>
    <row r="9" spans="1:77" ht="15" customHeight="1">
      <c r="A9" s="6"/>
      <c r="B9" s="3" t="s">
        <v>13</v>
      </c>
      <c r="C9" s="25"/>
      <c r="D9" s="26"/>
      <c r="E9" s="25"/>
      <c r="F9" s="26"/>
      <c r="G9" s="9"/>
      <c r="H9" s="6"/>
      <c r="I9" s="6"/>
      <c r="J9" s="6"/>
      <c r="K9" s="6"/>
      <c r="N9" s="14"/>
      <c r="O9" s="15"/>
      <c r="P9" s="15"/>
      <c r="Q9" s="27" t="s">
        <v>14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Q9" s="5"/>
      <c r="BR9" s="5"/>
      <c r="BS9" s="5"/>
      <c r="BX9" s="5"/>
      <c r="BY9" s="5"/>
    </row>
    <row r="10" spans="1:76" ht="15" customHeight="1">
      <c r="A10" s="6"/>
      <c r="B10" s="3" t="s">
        <v>15</v>
      </c>
      <c r="C10" s="25"/>
      <c r="D10" s="26"/>
      <c r="E10" s="25"/>
      <c r="F10" s="26"/>
      <c r="G10" s="9"/>
      <c r="H10" s="6"/>
      <c r="I10" s="6"/>
      <c r="J10" s="6"/>
      <c r="K10" s="6"/>
      <c r="N10" s="28"/>
      <c r="O10" s="29"/>
      <c r="P10" s="29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Q10" s="5"/>
      <c r="BX10" s="5"/>
    </row>
    <row r="11" spans="1:76" ht="15" customHeight="1">
      <c r="A11" s="6"/>
      <c r="B11" s="3" t="s">
        <v>16</v>
      </c>
      <c r="C11" s="25"/>
      <c r="D11" s="26"/>
      <c r="E11" s="25"/>
      <c r="F11" s="26"/>
      <c r="G11" s="32"/>
      <c r="H11" s="6"/>
      <c r="I11" s="6"/>
      <c r="J11" s="6"/>
      <c r="K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Q11" s="5"/>
      <c r="BX11" s="5"/>
    </row>
    <row r="12" spans="1:65" ht="15" customHeight="1">
      <c r="A12" s="6"/>
      <c r="B12" s="33" t="s">
        <v>17</v>
      </c>
      <c r="C12" s="25"/>
      <c r="D12" s="26"/>
      <c r="E12" s="25"/>
      <c r="F12" s="26"/>
      <c r="G12" s="34"/>
      <c r="H12" s="6"/>
      <c r="I12" s="6"/>
      <c r="J12" s="6"/>
      <c r="K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2:80" ht="18" customHeight="1">
      <c r="B14" s="35" t="s">
        <v>18</v>
      </c>
      <c r="C14" s="36">
        <f>IF(C15="","",1)</f>
        <v>1</v>
      </c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39"/>
      <c r="AC14" s="39"/>
      <c r="AD14" s="39"/>
      <c r="AE14" s="40" t="s">
        <v>19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V14" s="6"/>
      <c r="BW14" s="41"/>
      <c r="BX14" s="42"/>
      <c r="BY14" s="6"/>
      <c r="BZ14" s="6"/>
      <c r="CA14" s="6"/>
      <c r="CB14" s="6"/>
    </row>
    <row r="15" spans="2:256" s="43" customFormat="1" ht="18" customHeight="1">
      <c r="B15" s="44" t="str">
        <f>IF($B4="","",$B4)</f>
        <v>TJ Karate Č.Budějovice</v>
      </c>
      <c r="C15" s="45" t="str">
        <f>IF($B4="","",$B4)</f>
        <v>TJ Karate Č.Budějovice</v>
      </c>
      <c r="D15" s="45"/>
      <c r="E15" s="45"/>
      <c r="F15" s="45"/>
      <c r="G15" s="45"/>
      <c r="H15" s="45"/>
      <c r="I15" s="45"/>
      <c r="J15" s="36">
        <f>IF(J16="","",2)</f>
        <v>2</v>
      </c>
      <c r="K15" s="36"/>
      <c r="L15" s="36"/>
      <c r="M15" s="36"/>
      <c r="N15" s="36"/>
      <c r="O15" s="36"/>
      <c r="P15" s="36"/>
      <c r="Q15" s="46"/>
      <c r="R15" s="46"/>
      <c r="S15" s="46"/>
      <c r="T15" s="46"/>
      <c r="U15" s="46"/>
      <c r="V15" s="46"/>
      <c r="W15" s="46"/>
      <c r="X15" s="38"/>
      <c r="Y15" s="38"/>
      <c r="Z15" s="38"/>
      <c r="AA15" s="38"/>
      <c r="AB15" s="38"/>
      <c r="AC15" s="38"/>
      <c r="AD15" s="38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V15" s="6"/>
      <c r="BW15" s="41"/>
      <c r="BX15" s="42"/>
      <c r="BY15" s="6"/>
      <c r="BZ15" s="6"/>
      <c r="CA15" s="6"/>
      <c r="CB15" s="6"/>
      <c r="CC15"/>
      <c r="CE15"/>
      <c r="CF15"/>
      <c r="CG15"/>
      <c r="CH15"/>
      <c r="CI15"/>
      <c r="CJ15"/>
      <c r="CK15"/>
      <c r="CL15"/>
      <c r="CM15"/>
      <c r="CN15"/>
      <c r="CO15"/>
      <c r="CP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3" customFormat="1" ht="18" customHeight="1">
      <c r="B16" s="47" t="str">
        <f>IF($B5="","",$B5)</f>
        <v>TJ Karate Praha</v>
      </c>
      <c r="C16" s="48">
        <v>0</v>
      </c>
      <c r="D16" s="49">
        <v>0</v>
      </c>
      <c r="E16" s="50">
        <v>0</v>
      </c>
      <c r="F16" s="51" t="s">
        <v>8</v>
      </c>
      <c r="G16" s="52">
        <v>2</v>
      </c>
      <c r="H16" s="53">
        <v>16</v>
      </c>
      <c r="I16" s="54">
        <v>2</v>
      </c>
      <c r="J16" s="55" t="str">
        <f>IF($B5="","",$B5)</f>
        <v>TJ Karate Praha</v>
      </c>
      <c r="K16" s="55"/>
      <c r="L16" s="55"/>
      <c r="M16" s="55"/>
      <c r="N16" s="55"/>
      <c r="O16" s="55"/>
      <c r="P16" s="55"/>
      <c r="Q16" s="36">
        <f>IF(Q17="","",3)</f>
        <v>3</v>
      </c>
      <c r="R16" s="36"/>
      <c r="S16" s="36"/>
      <c r="T16" s="36"/>
      <c r="U16" s="36"/>
      <c r="V16" s="36"/>
      <c r="W16" s="36"/>
      <c r="X16" s="46"/>
      <c r="Y16" s="46"/>
      <c r="Z16" s="46"/>
      <c r="AA16" s="46"/>
      <c r="AB16" s="46"/>
      <c r="AC16" s="46"/>
      <c r="AD16" s="46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V16" s="6"/>
      <c r="BW16" s="41"/>
      <c r="BX16" s="42"/>
      <c r="BY16" s="6"/>
      <c r="BZ16" s="6"/>
      <c r="CA16" s="6"/>
      <c r="CB16" s="6"/>
      <c r="CC16"/>
      <c r="CE16"/>
      <c r="CF16"/>
      <c r="CG16"/>
      <c r="CH16"/>
      <c r="CI16"/>
      <c r="CJ16"/>
      <c r="CK16"/>
      <c r="CL16"/>
      <c r="CM16"/>
      <c r="CN16"/>
      <c r="CO16"/>
      <c r="CP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3" customFormat="1" ht="18" customHeight="1">
      <c r="B17" s="47" t="str">
        <f>IF($B6="","",$B6)</f>
        <v>Karate Vision</v>
      </c>
      <c r="C17" s="56"/>
      <c r="D17" s="57"/>
      <c r="E17" s="58"/>
      <c r="F17" s="59" t="s">
        <v>8</v>
      </c>
      <c r="G17" s="60"/>
      <c r="H17" s="61"/>
      <c r="I17" s="62"/>
      <c r="J17" s="63"/>
      <c r="K17" s="57"/>
      <c r="L17" s="64"/>
      <c r="M17" s="59" t="s">
        <v>8</v>
      </c>
      <c r="N17" s="65"/>
      <c r="O17" s="61"/>
      <c r="P17" s="62"/>
      <c r="Q17" s="55" t="str">
        <f>IF($B6="","",$B6)</f>
        <v>Karate Vision</v>
      </c>
      <c r="R17" s="55"/>
      <c r="S17" s="55"/>
      <c r="T17" s="55"/>
      <c r="U17" s="55"/>
      <c r="V17" s="55"/>
      <c r="W17" s="55"/>
      <c r="X17" s="36">
        <f>IF(X18="","",4)</f>
        <v>4</v>
      </c>
      <c r="Y17" s="36"/>
      <c r="Z17" s="36"/>
      <c r="AA17" s="36"/>
      <c r="AB17" s="36"/>
      <c r="AC17" s="36"/>
      <c r="AD17" s="36"/>
      <c r="AE17" s="46"/>
      <c r="AF17" s="46"/>
      <c r="AG17" s="46"/>
      <c r="AH17" s="46"/>
      <c r="AI17" s="46"/>
      <c r="AJ17" s="46"/>
      <c r="AK17" s="46"/>
      <c r="AL17" s="38"/>
      <c r="AM17" s="38"/>
      <c r="AN17" s="38"/>
      <c r="AO17" s="38"/>
      <c r="AP17" s="38"/>
      <c r="AQ17" s="38"/>
      <c r="AR17" s="38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V17" s="6"/>
      <c r="BW17" s="41"/>
      <c r="BX17" s="42"/>
      <c r="BY17" s="6"/>
      <c r="BZ17" s="6"/>
      <c r="CA17" s="6"/>
      <c r="CB17" s="6"/>
      <c r="CC17"/>
      <c r="CE17"/>
      <c r="CF17"/>
      <c r="CG17"/>
      <c r="CH17"/>
      <c r="CI17"/>
      <c r="CJ17"/>
      <c r="CK17"/>
      <c r="CL17"/>
      <c r="CM17"/>
      <c r="CN17"/>
      <c r="CO17"/>
      <c r="CP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3" customFormat="1" ht="18" customHeight="1">
      <c r="B18" s="47" t="str">
        <f>IF($B7="","",$B7)</f>
        <v>Kamura Ústí n.L.</v>
      </c>
      <c r="C18" s="67"/>
      <c r="D18" s="68"/>
      <c r="E18" s="64"/>
      <c r="F18" s="59" t="s">
        <v>8</v>
      </c>
      <c r="G18" s="65"/>
      <c r="H18" s="69"/>
      <c r="I18" s="70"/>
      <c r="J18" s="71"/>
      <c r="K18" s="68"/>
      <c r="L18" s="64"/>
      <c r="M18" s="59" t="s">
        <v>8</v>
      </c>
      <c r="N18" s="65"/>
      <c r="O18" s="69"/>
      <c r="P18" s="70"/>
      <c r="Q18" s="63"/>
      <c r="R18" s="57"/>
      <c r="S18" s="64"/>
      <c r="T18" s="59" t="s">
        <v>8</v>
      </c>
      <c r="U18" s="65"/>
      <c r="V18" s="61"/>
      <c r="W18" s="62"/>
      <c r="X18" s="55" t="str">
        <f>IF($B7="","",$B7)</f>
        <v>Kamura Ústí n.L.</v>
      </c>
      <c r="Y18" s="55"/>
      <c r="Z18" s="55"/>
      <c r="AA18" s="55"/>
      <c r="AB18" s="55"/>
      <c r="AC18" s="55"/>
      <c r="AD18" s="55"/>
      <c r="AE18" s="36">
        <f>IF(AE19="","",5)</f>
        <v>5</v>
      </c>
      <c r="AF18" s="36"/>
      <c r="AG18" s="36"/>
      <c r="AH18" s="36"/>
      <c r="AI18" s="36"/>
      <c r="AJ18" s="36"/>
      <c r="AK18" s="36"/>
      <c r="AL18" s="72"/>
      <c r="AM18" s="72"/>
      <c r="AN18" s="72"/>
      <c r="AO18" s="72"/>
      <c r="AP18" s="72"/>
      <c r="AQ18" s="72"/>
      <c r="AR18" s="72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38"/>
      <c r="BH18" s="38"/>
      <c r="BI18" s="38"/>
      <c r="BJ18" s="38"/>
      <c r="BK18" s="38"/>
      <c r="BL18" s="38"/>
      <c r="BM18" s="38"/>
      <c r="BV18" s="6"/>
      <c r="BW18" s="41"/>
      <c r="BX18" s="42"/>
      <c r="BY18" s="6"/>
      <c r="BZ18" s="6"/>
      <c r="CA18" s="6"/>
      <c r="CB18" s="6"/>
      <c r="CC18"/>
      <c r="CE18"/>
      <c r="CF18"/>
      <c r="CG18"/>
      <c r="CH18"/>
      <c r="CI18"/>
      <c r="CJ18"/>
      <c r="CK18"/>
      <c r="CL18"/>
      <c r="CM18"/>
      <c r="CN18"/>
      <c r="CO18"/>
      <c r="CP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3" customFormat="1" ht="18" customHeight="1">
      <c r="B19" s="73" t="str">
        <f>IF($B8="","",$B8)</f>
        <v>Sport Union Ústí n.L.</v>
      </c>
      <c r="C19" s="67"/>
      <c r="D19" s="68"/>
      <c r="E19" s="64"/>
      <c r="F19" s="59" t="s">
        <v>8</v>
      </c>
      <c r="G19" s="65"/>
      <c r="H19" s="69"/>
      <c r="I19" s="70"/>
      <c r="J19" s="71"/>
      <c r="K19" s="68"/>
      <c r="L19" s="64"/>
      <c r="M19" s="59" t="s">
        <v>8</v>
      </c>
      <c r="N19" s="65"/>
      <c r="O19" s="69"/>
      <c r="P19" s="70"/>
      <c r="Q19" s="71"/>
      <c r="R19" s="68"/>
      <c r="S19" s="64"/>
      <c r="T19" s="59" t="s">
        <v>8</v>
      </c>
      <c r="U19" s="65"/>
      <c r="V19" s="69"/>
      <c r="W19" s="70"/>
      <c r="X19" s="74">
        <v>2</v>
      </c>
      <c r="Y19" s="75">
        <v>1</v>
      </c>
      <c r="Z19" s="76">
        <v>1</v>
      </c>
      <c r="AA19" s="51" t="s">
        <v>8</v>
      </c>
      <c r="AB19" s="77">
        <v>0</v>
      </c>
      <c r="AC19" s="78">
        <v>0</v>
      </c>
      <c r="AD19" s="79">
        <v>0</v>
      </c>
      <c r="AE19" s="55" t="str">
        <f>IF($B8="","",$B8)</f>
        <v>Sport Union Ústí n.L.</v>
      </c>
      <c r="AF19" s="55"/>
      <c r="AG19" s="55"/>
      <c r="AH19" s="55"/>
      <c r="AI19" s="55"/>
      <c r="AJ19" s="55"/>
      <c r="AK19" s="55"/>
      <c r="AL19" s="36">
        <f>IF(AL20="","",6)</f>
        <v>6</v>
      </c>
      <c r="AM19" s="36"/>
      <c r="AN19" s="36"/>
      <c r="AO19" s="36"/>
      <c r="AP19" s="36"/>
      <c r="AQ19" s="36"/>
      <c r="AR19" s="36"/>
      <c r="AS19" s="72"/>
      <c r="AT19" s="72"/>
      <c r="AU19" s="72"/>
      <c r="AV19" s="72"/>
      <c r="AW19" s="72"/>
      <c r="AX19" s="72"/>
      <c r="AY19" s="72"/>
      <c r="AZ19" s="66"/>
      <c r="BA19" s="66"/>
      <c r="BB19" s="66"/>
      <c r="BC19" s="66"/>
      <c r="BD19" s="66"/>
      <c r="BE19" s="66"/>
      <c r="BF19" s="66"/>
      <c r="BG19" s="38"/>
      <c r="BH19" s="38"/>
      <c r="BI19" s="38"/>
      <c r="BJ19" s="38"/>
      <c r="BK19" s="38"/>
      <c r="BL19" s="38"/>
      <c r="BM19" s="38"/>
      <c r="BV19" s="6"/>
      <c r="BW19" s="41"/>
      <c r="BX19" s="42"/>
      <c r="BY19" s="6"/>
      <c r="BZ19" s="6"/>
      <c r="CA19" s="6"/>
      <c r="CB19" s="6"/>
      <c r="CC19"/>
      <c r="CE19"/>
      <c r="CF19"/>
      <c r="CG19"/>
      <c r="CH19"/>
      <c r="CI19"/>
      <c r="CJ19"/>
      <c r="CK19"/>
      <c r="CL19"/>
      <c r="CM19"/>
      <c r="CN19"/>
      <c r="CO19"/>
      <c r="CP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43" customFormat="1" ht="18" customHeight="1">
      <c r="B20" s="47" t="str">
        <f>IF($B9="","",$B9)</f>
        <v>SK Karate Spartak HK</v>
      </c>
      <c r="C20" s="80">
        <v>2</v>
      </c>
      <c r="D20" s="81">
        <v>2</v>
      </c>
      <c r="E20" s="76">
        <v>2</v>
      </c>
      <c r="F20" s="51" t="s">
        <v>8</v>
      </c>
      <c r="G20" s="77">
        <v>1</v>
      </c>
      <c r="H20" s="82">
        <v>8</v>
      </c>
      <c r="I20" s="83">
        <v>0</v>
      </c>
      <c r="J20" s="71"/>
      <c r="K20" s="68"/>
      <c r="L20" s="64"/>
      <c r="M20" s="59" t="s">
        <v>8</v>
      </c>
      <c r="N20" s="65"/>
      <c r="O20" s="69"/>
      <c r="P20" s="70"/>
      <c r="Q20" s="71"/>
      <c r="R20" s="68"/>
      <c r="S20" s="64"/>
      <c r="T20" s="59" t="s">
        <v>8</v>
      </c>
      <c r="U20" s="65"/>
      <c r="V20" s="69"/>
      <c r="W20" s="70"/>
      <c r="X20" s="71"/>
      <c r="Y20" s="68"/>
      <c r="Z20" s="64"/>
      <c r="AA20" s="59" t="s">
        <v>8</v>
      </c>
      <c r="AB20" s="65"/>
      <c r="AC20" s="69"/>
      <c r="AD20" s="70"/>
      <c r="AE20" s="84"/>
      <c r="AF20" s="85"/>
      <c r="AG20" s="86"/>
      <c r="AH20" s="59" t="s">
        <v>8</v>
      </c>
      <c r="AI20" s="87"/>
      <c r="AJ20" s="88"/>
      <c r="AK20" s="89"/>
      <c r="AL20" s="55" t="str">
        <f>IF($B9="","",$B9)</f>
        <v>SK Karate Spartak HK</v>
      </c>
      <c r="AM20" s="55"/>
      <c r="AN20" s="55"/>
      <c r="AO20" s="55"/>
      <c r="AP20" s="55"/>
      <c r="AQ20" s="55"/>
      <c r="AR20" s="55"/>
      <c r="AS20" s="36">
        <f>IF(AS21="","",7)</f>
        <v>7</v>
      </c>
      <c r="AT20" s="36"/>
      <c r="AU20" s="36"/>
      <c r="AV20" s="36"/>
      <c r="AW20" s="36"/>
      <c r="AX20" s="36"/>
      <c r="AY20" s="36"/>
      <c r="AZ20" s="46"/>
      <c r="BA20" s="46"/>
      <c r="BB20" s="46"/>
      <c r="BC20" s="46"/>
      <c r="BD20" s="46"/>
      <c r="BE20" s="46"/>
      <c r="BF20" s="46"/>
      <c r="BG20" s="38"/>
      <c r="BH20" s="38"/>
      <c r="BI20" s="38"/>
      <c r="BJ20" s="38"/>
      <c r="BK20" s="38"/>
      <c r="BL20" s="38"/>
      <c r="BM20" s="38"/>
      <c r="BV20" s="6"/>
      <c r="BW20" s="41"/>
      <c r="BX20" s="42"/>
      <c r="BY20" s="6"/>
      <c r="BZ20" s="6"/>
      <c r="CA20" s="6"/>
      <c r="CB20" s="6"/>
      <c r="CC20"/>
      <c r="CE20"/>
      <c r="CF20"/>
      <c r="CG20"/>
      <c r="CH20"/>
      <c r="CI20"/>
      <c r="CJ20"/>
      <c r="CK20"/>
      <c r="CL20"/>
      <c r="CM20"/>
      <c r="CN20"/>
      <c r="CO20"/>
      <c r="CP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43" customFormat="1" ht="18" customHeight="1">
      <c r="B21" s="47" t="str">
        <f>IF($B10="","",$B10)</f>
        <v>Fight Club Č.Budějovice</v>
      </c>
      <c r="C21" s="67"/>
      <c r="D21" s="68"/>
      <c r="E21" s="64"/>
      <c r="F21" s="59" t="s">
        <v>8</v>
      </c>
      <c r="G21" s="65"/>
      <c r="H21" s="69"/>
      <c r="I21" s="70"/>
      <c r="J21" s="71"/>
      <c r="K21" s="68"/>
      <c r="L21" s="64"/>
      <c r="M21" s="59" t="s">
        <v>8</v>
      </c>
      <c r="N21" s="65"/>
      <c r="O21" s="69"/>
      <c r="P21" s="70"/>
      <c r="Q21" s="71"/>
      <c r="R21" s="68"/>
      <c r="S21" s="64"/>
      <c r="T21" s="59" t="s">
        <v>8</v>
      </c>
      <c r="U21" s="65"/>
      <c r="V21" s="69"/>
      <c r="W21" s="70"/>
      <c r="X21" s="90">
        <v>1</v>
      </c>
      <c r="Y21" s="81">
        <v>1</v>
      </c>
      <c r="Z21" s="76">
        <v>1</v>
      </c>
      <c r="AA21" s="51" t="s">
        <v>8</v>
      </c>
      <c r="AB21" s="77">
        <v>1</v>
      </c>
      <c r="AC21" s="82">
        <v>1</v>
      </c>
      <c r="AD21" s="83">
        <v>1</v>
      </c>
      <c r="AE21" s="90">
        <v>1</v>
      </c>
      <c r="AF21" s="81">
        <v>3</v>
      </c>
      <c r="AG21" s="76">
        <v>1</v>
      </c>
      <c r="AH21" s="51" t="s">
        <v>8</v>
      </c>
      <c r="AI21" s="77">
        <v>1</v>
      </c>
      <c r="AJ21" s="82">
        <v>2</v>
      </c>
      <c r="AK21" s="83">
        <v>1</v>
      </c>
      <c r="AL21" s="74">
        <v>0</v>
      </c>
      <c r="AM21" s="75">
        <v>8</v>
      </c>
      <c r="AN21" s="76">
        <v>1</v>
      </c>
      <c r="AO21" s="51" t="s">
        <v>8</v>
      </c>
      <c r="AP21" s="77">
        <v>2</v>
      </c>
      <c r="AQ21" s="78">
        <v>2</v>
      </c>
      <c r="AR21" s="79">
        <v>2</v>
      </c>
      <c r="AS21" s="55" t="str">
        <f>IF($B10="","",$B10)</f>
        <v>Fight Club Č.Budějovice</v>
      </c>
      <c r="AT21" s="55"/>
      <c r="AU21" s="55"/>
      <c r="AV21" s="55"/>
      <c r="AW21" s="55"/>
      <c r="AX21" s="55"/>
      <c r="AY21" s="55"/>
      <c r="AZ21" s="36">
        <f>IF(AZ22="","",8)</f>
        <v>8</v>
      </c>
      <c r="BA21" s="36"/>
      <c r="BB21" s="36"/>
      <c r="BC21" s="36"/>
      <c r="BD21" s="36"/>
      <c r="BE21" s="36"/>
      <c r="BF21" s="36"/>
      <c r="BG21" s="46"/>
      <c r="BH21" s="46"/>
      <c r="BI21" s="46"/>
      <c r="BJ21" s="46"/>
      <c r="BK21" s="46"/>
      <c r="BL21" s="46"/>
      <c r="BM21" s="46"/>
      <c r="BV21" s="6"/>
      <c r="BW21" s="41"/>
      <c r="BX21" s="42"/>
      <c r="BY21" s="6"/>
      <c r="BZ21" s="6"/>
      <c r="CA21" s="6"/>
      <c r="CB21" s="6"/>
      <c r="CC21"/>
      <c r="CE21"/>
      <c r="CF21"/>
      <c r="CG21"/>
      <c r="CH21"/>
      <c r="CI21"/>
      <c r="CJ21"/>
      <c r="CK21"/>
      <c r="CL21"/>
      <c r="CM21"/>
      <c r="CN21"/>
      <c r="CO21"/>
      <c r="CP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3" customFormat="1" ht="18" customHeight="1">
      <c r="B22" s="47" t="str">
        <f>IF($B11="","",$B11)</f>
        <v>SKK Shotokan Liberec</v>
      </c>
      <c r="C22" s="67"/>
      <c r="D22" s="68"/>
      <c r="E22" s="64"/>
      <c r="F22" s="59" t="s">
        <v>8</v>
      </c>
      <c r="G22" s="65"/>
      <c r="H22" s="69"/>
      <c r="I22" s="70"/>
      <c r="J22" s="71"/>
      <c r="K22" s="68"/>
      <c r="L22" s="64"/>
      <c r="M22" s="59" t="s">
        <v>8</v>
      </c>
      <c r="N22" s="65"/>
      <c r="O22" s="69"/>
      <c r="P22" s="70"/>
      <c r="Q22" s="90">
        <v>2</v>
      </c>
      <c r="R22" s="81">
        <v>3</v>
      </c>
      <c r="S22" s="76">
        <v>2</v>
      </c>
      <c r="T22" s="51" t="s">
        <v>8</v>
      </c>
      <c r="U22" s="77">
        <v>1</v>
      </c>
      <c r="V22" s="82">
        <v>8</v>
      </c>
      <c r="W22" s="83">
        <v>0</v>
      </c>
      <c r="X22" s="71"/>
      <c r="Y22" s="68"/>
      <c r="Z22" s="64"/>
      <c r="AA22" s="59" t="s">
        <v>8</v>
      </c>
      <c r="AB22" s="65"/>
      <c r="AC22" s="69"/>
      <c r="AD22" s="70"/>
      <c r="AE22" s="90">
        <v>0</v>
      </c>
      <c r="AF22" s="81">
        <v>0</v>
      </c>
      <c r="AG22" s="76">
        <v>0</v>
      </c>
      <c r="AH22" s="51" t="s">
        <v>8</v>
      </c>
      <c r="AI22" s="77">
        <v>2</v>
      </c>
      <c r="AJ22" s="82">
        <v>11</v>
      </c>
      <c r="AK22" s="83">
        <v>2</v>
      </c>
      <c r="AL22" s="90">
        <v>1</v>
      </c>
      <c r="AM22" s="81">
        <v>9</v>
      </c>
      <c r="AN22" s="76">
        <v>1</v>
      </c>
      <c r="AO22" s="51" t="s">
        <v>8</v>
      </c>
      <c r="AP22" s="77">
        <v>1</v>
      </c>
      <c r="AQ22" s="82">
        <v>9</v>
      </c>
      <c r="AR22" s="83">
        <v>1</v>
      </c>
      <c r="AS22" s="63"/>
      <c r="AT22" s="57"/>
      <c r="AU22" s="64"/>
      <c r="AV22" s="59" t="s">
        <v>8</v>
      </c>
      <c r="AW22" s="65"/>
      <c r="AX22" s="61"/>
      <c r="AY22" s="62"/>
      <c r="AZ22" s="55" t="str">
        <f>IF($B11="","",$B11)</f>
        <v>SKK Shotokan Liberec</v>
      </c>
      <c r="BA22" s="55"/>
      <c r="BB22" s="55"/>
      <c r="BC22" s="55"/>
      <c r="BD22" s="55"/>
      <c r="BE22" s="55"/>
      <c r="BF22" s="55"/>
      <c r="BG22" s="91">
        <f>IF(BG23="","",9)</f>
        <v>9</v>
      </c>
      <c r="BH22" s="91"/>
      <c r="BI22" s="91"/>
      <c r="BJ22" s="91"/>
      <c r="BK22" s="91"/>
      <c r="BL22" s="91"/>
      <c r="BM22" s="91"/>
      <c r="BV22" s="6"/>
      <c r="BW22" s="41"/>
      <c r="BX22" s="42"/>
      <c r="BY22" s="6"/>
      <c r="BZ22" s="6"/>
      <c r="CA22" s="6"/>
      <c r="CB22" s="6"/>
      <c r="CC22"/>
      <c r="CE22"/>
      <c r="CF22"/>
      <c r="CG22"/>
      <c r="CH22"/>
      <c r="CI22"/>
      <c r="CJ22"/>
      <c r="CK22"/>
      <c r="CL22"/>
      <c r="CM22"/>
      <c r="CN22"/>
      <c r="CO22"/>
      <c r="CP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3" customFormat="1" ht="18" customHeight="1">
      <c r="B23" s="47" t="str">
        <f>IF($B12="","",$B12)</f>
        <v>TJ Baník Havířov</v>
      </c>
      <c r="C23" s="67"/>
      <c r="D23" s="68"/>
      <c r="E23" s="64"/>
      <c r="F23" s="59" t="s">
        <v>8</v>
      </c>
      <c r="G23" s="65"/>
      <c r="H23" s="69"/>
      <c r="I23" s="70"/>
      <c r="J23" s="90">
        <v>0</v>
      </c>
      <c r="K23" s="81">
        <v>0</v>
      </c>
      <c r="L23" s="76">
        <v>0</v>
      </c>
      <c r="M23" s="51" t="s">
        <v>8</v>
      </c>
      <c r="N23" s="77">
        <v>0</v>
      </c>
      <c r="O23" s="82">
        <v>0</v>
      </c>
      <c r="P23" s="83">
        <v>0</v>
      </c>
      <c r="Q23" s="90">
        <v>0</v>
      </c>
      <c r="R23" s="81">
        <v>0</v>
      </c>
      <c r="S23" s="76">
        <v>0</v>
      </c>
      <c r="T23" s="51" t="s">
        <v>8</v>
      </c>
      <c r="U23" s="92">
        <v>2</v>
      </c>
      <c r="V23" s="82">
        <v>16</v>
      </c>
      <c r="W23" s="93">
        <v>2</v>
      </c>
      <c r="X23" s="90">
        <v>0</v>
      </c>
      <c r="Y23" s="81">
        <v>0</v>
      </c>
      <c r="Z23" s="76">
        <v>0</v>
      </c>
      <c r="AA23" s="51" t="s">
        <v>8</v>
      </c>
      <c r="AB23" s="77">
        <v>2</v>
      </c>
      <c r="AC23" s="82">
        <v>16</v>
      </c>
      <c r="AD23" s="83">
        <v>2</v>
      </c>
      <c r="AE23" s="71"/>
      <c r="AF23" s="68"/>
      <c r="AG23" s="64"/>
      <c r="AH23" s="59" t="s">
        <v>8</v>
      </c>
      <c r="AI23" s="65"/>
      <c r="AJ23" s="69"/>
      <c r="AK23" s="70"/>
      <c r="AL23" s="71"/>
      <c r="AM23" s="68"/>
      <c r="AN23" s="64"/>
      <c r="AO23" s="59" t="s">
        <v>8</v>
      </c>
      <c r="AP23" s="65"/>
      <c r="AQ23" s="69"/>
      <c r="AR23" s="70"/>
      <c r="AS23" s="71"/>
      <c r="AT23" s="68"/>
      <c r="AU23" s="64"/>
      <c r="AV23" s="59" t="s">
        <v>8</v>
      </c>
      <c r="AW23" s="65"/>
      <c r="AX23" s="69"/>
      <c r="AY23" s="70"/>
      <c r="AZ23" s="63"/>
      <c r="BA23" s="57"/>
      <c r="BB23" s="64"/>
      <c r="BC23" s="59" t="s">
        <v>8</v>
      </c>
      <c r="BD23" s="65"/>
      <c r="BE23" s="61"/>
      <c r="BF23" s="62"/>
      <c r="BG23" s="94" t="str">
        <f>IF($B12="","",$B12)</f>
        <v>TJ Baník Havířov</v>
      </c>
      <c r="BH23" s="94"/>
      <c r="BI23" s="94"/>
      <c r="BJ23" s="94"/>
      <c r="BK23" s="94"/>
      <c r="BL23" s="94"/>
      <c r="BM23" s="94"/>
      <c r="BV23" s="6"/>
      <c r="BW23" s="41"/>
      <c r="BX23" s="42"/>
      <c r="BY23" s="6"/>
      <c r="BZ23" s="6"/>
      <c r="CA23" s="6"/>
      <c r="CB23" s="6"/>
      <c r="CC23"/>
      <c r="CE23"/>
      <c r="CF23"/>
      <c r="CG23"/>
      <c r="CH23"/>
      <c r="CI23"/>
      <c r="CJ23"/>
      <c r="CK23"/>
      <c r="CL23"/>
      <c r="CM23"/>
      <c r="CN23"/>
      <c r="CO23"/>
      <c r="CP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8" customHeight="1"/>
    <row r="26" spans="2:24" ht="12.75">
      <c r="B26" s="95" t="s">
        <v>20</v>
      </c>
      <c r="C26" s="96" t="s">
        <v>21</v>
      </c>
      <c r="D26" s="96"/>
      <c r="E26" s="97" t="s">
        <v>22</v>
      </c>
      <c r="F26" s="97"/>
      <c r="G26" s="97"/>
      <c r="H26" s="97"/>
      <c r="I26" s="97"/>
      <c r="J26" s="97"/>
      <c r="K26" s="97"/>
      <c r="L26" s="98" t="s">
        <v>23</v>
      </c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5"/>
      <c r="X26" s="5"/>
    </row>
    <row r="27" spans="2:24" ht="12.75">
      <c r="B27" s="100" t="s">
        <v>24</v>
      </c>
      <c r="C27" s="96"/>
      <c r="D27" s="96"/>
      <c r="E27" s="101" t="s">
        <v>25</v>
      </c>
      <c r="F27" s="101"/>
      <c r="G27" s="101"/>
      <c r="H27" s="102" t="s">
        <v>26</v>
      </c>
      <c r="I27" s="102"/>
      <c r="J27" s="103" t="s">
        <v>27</v>
      </c>
      <c r="K27" s="103"/>
      <c r="L27" s="101" t="s">
        <v>25</v>
      </c>
      <c r="M27" s="101"/>
      <c r="N27" s="101"/>
      <c r="O27" s="102" t="s">
        <v>26</v>
      </c>
      <c r="P27" s="102"/>
      <c r="Q27" s="104" t="s">
        <v>27</v>
      </c>
      <c r="R27" s="104"/>
      <c r="S27" s="99"/>
      <c r="T27" s="99"/>
      <c r="U27" s="99"/>
      <c r="V27" s="99"/>
      <c r="W27" s="5"/>
      <c r="X27" s="5"/>
    </row>
    <row r="28" spans="2:31" ht="19.5" customHeight="1">
      <c r="B28" s="105" t="s">
        <v>4</v>
      </c>
      <c r="C28" s="106">
        <f>SUM(I16:I23)</f>
        <v>2</v>
      </c>
      <c r="D28" s="107"/>
      <c r="E28" s="108">
        <f>SUM(G16:G23)</f>
        <v>3</v>
      </c>
      <c r="F28" s="109" t="s">
        <v>8</v>
      </c>
      <c r="G28" s="109">
        <f>SUM(E16:E23)</f>
        <v>2</v>
      </c>
      <c r="H28" s="110"/>
      <c r="I28" s="111">
        <f>E28-G28</f>
        <v>1</v>
      </c>
      <c r="J28" s="112">
        <f>E28/G28</f>
        <v>1.5</v>
      </c>
      <c r="K28" s="111"/>
      <c r="L28" s="113">
        <f>SUM(H16:H23)</f>
        <v>24</v>
      </c>
      <c r="M28" s="109" t="s">
        <v>8</v>
      </c>
      <c r="N28" s="114">
        <f>SUM(D16:D23)</f>
        <v>2</v>
      </c>
      <c r="O28" s="110"/>
      <c r="P28" s="111">
        <f>L28-N28</f>
        <v>22</v>
      </c>
      <c r="Q28" s="112">
        <f>L28/N28</f>
        <v>12</v>
      </c>
      <c r="R28" s="115"/>
      <c r="S28" s="99"/>
      <c r="T28" s="116"/>
      <c r="U28" s="116"/>
      <c r="V28" s="99"/>
      <c r="W28" s="5"/>
      <c r="X28" s="5"/>
      <c r="AB28" s="25"/>
      <c r="AC28" s="26"/>
      <c r="AD28" s="25"/>
      <c r="AE28" s="26"/>
    </row>
    <row r="29" spans="2:31" ht="19.5" customHeight="1">
      <c r="B29" s="117" t="s">
        <v>6</v>
      </c>
      <c r="C29" s="118">
        <f>SUM(P17:P23,C16)</f>
        <v>0</v>
      </c>
      <c r="D29" s="119"/>
      <c r="E29" s="120">
        <f>SUM(N17:N23,E16)</f>
        <v>0</v>
      </c>
      <c r="F29" s="109" t="s">
        <v>8</v>
      </c>
      <c r="G29" s="120">
        <f>SUM(L17:L23,G16)</f>
        <v>2</v>
      </c>
      <c r="H29" s="121"/>
      <c r="I29" s="111">
        <f>E29-G29</f>
        <v>-2</v>
      </c>
      <c r="J29" s="112">
        <f>E29/G29</f>
        <v>0</v>
      </c>
      <c r="K29" s="122"/>
      <c r="L29" s="123">
        <f>SUM(O17:O23,D16)</f>
        <v>0</v>
      </c>
      <c r="M29" s="109" t="s">
        <v>8</v>
      </c>
      <c r="N29" s="124">
        <f>SUM(K17:K23,H16)</f>
        <v>16</v>
      </c>
      <c r="O29" s="121"/>
      <c r="P29" s="111">
        <f>L29-N29</f>
        <v>-16</v>
      </c>
      <c r="Q29" s="112">
        <f>L29/N29</f>
        <v>0</v>
      </c>
      <c r="R29" s="125"/>
      <c r="S29" s="99"/>
      <c r="T29" s="116"/>
      <c r="U29" s="116" t="s">
        <v>28</v>
      </c>
      <c r="V29" s="99"/>
      <c r="W29" s="5"/>
      <c r="X29" s="5"/>
      <c r="AB29" s="25"/>
      <c r="AC29" s="26"/>
      <c r="AD29" s="25"/>
      <c r="AE29" s="26"/>
    </row>
    <row r="30" spans="2:31" ht="19.5" customHeight="1">
      <c r="B30" s="117" t="s">
        <v>7</v>
      </c>
      <c r="C30" s="118">
        <f>SUM(W18:W23,C17,J17)</f>
        <v>2</v>
      </c>
      <c r="D30" s="119"/>
      <c r="E30" s="123">
        <f>SUM(U18:U23,E17,L17)</f>
        <v>3</v>
      </c>
      <c r="F30" s="109" t="s">
        <v>8</v>
      </c>
      <c r="G30" s="124">
        <f>SUM(S18:S23,G17,N17)</f>
        <v>2</v>
      </c>
      <c r="H30" s="121"/>
      <c r="I30" s="111">
        <f>E30-G30</f>
        <v>1</v>
      </c>
      <c r="J30" s="112">
        <f>E30/G30</f>
        <v>1.5</v>
      </c>
      <c r="K30" s="122"/>
      <c r="L30" s="123">
        <f>SUM(V18:V23,D17,K17)</f>
        <v>24</v>
      </c>
      <c r="M30" s="109" t="s">
        <v>8</v>
      </c>
      <c r="N30" s="124">
        <f>SUM(R18:R23,H17,O17)</f>
        <v>3</v>
      </c>
      <c r="O30" s="121"/>
      <c r="P30" s="111">
        <f>L30-N30</f>
        <v>21</v>
      </c>
      <c r="Q30" s="112">
        <f>L30/N30</f>
        <v>8</v>
      </c>
      <c r="R30" s="125"/>
      <c r="S30" s="99"/>
      <c r="T30" s="116"/>
      <c r="U30" s="116"/>
      <c r="V30" s="99"/>
      <c r="W30" s="5"/>
      <c r="X30" s="5"/>
      <c r="AB30" s="25"/>
      <c r="AC30" s="26"/>
      <c r="AD30" s="25"/>
      <c r="AE30" s="26"/>
    </row>
    <row r="31" spans="2:31" ht="19.5" customHeight="1">
      <c r="B31" s="117" t="s">
        <v>9</v>
      </c>
      <c r="C31" s="118">
        <f>SUM(AD19:AD23,C18,J18,Q18)</f>
        <v>3</v>
      </c>
      <c r="D31" s="119"/>
      <c r="E31" s="123">
        <f>SUM(AB19:AB23,E18,L18,S18)</f>
        <v>3</v>
      </c>
      <c r="F31" s="109" t="s">
        <v>8</v>
      </c>
      <c r="G31" s="124">
        <f>SUM(Z19:Z23,G18,N18,U18)</f>
        <v>2</v>
      </c>
      <c r="H31" s="121"/>
      <c r="I31" s="111">
        <f>E31-G31</f>
        <v>1</v>
      </c>
      <c r="J31" s="112">
        <f>E31/G31</f>
        <v>1.5</v>
      </c>
      <c r="K31" s="122"/>
      <c r="L31" s="123">
        <f>SUM(AC19:AC23,D18,K18,R18)</f>
        <v>17</v>
      </c>
      <c r="M31" s="109" t="s">
        <v>8</v>
      </c>
      <c r="N31" s="124">
        <f>SUM(Y19:Y23,H18,O18,V18)</f>
        <v>2</v>
      </c>
      <c r="O31" s="121"/>
      <c r="P31" s="111">
        <f>L31-N31</f>
        <v>15</v>
      </c>
      <c r="Q31" s="112">
        <f>L31/N31</f>
        <v>8.5</v>
      </c>
      <c r="R31" s="125"/>
      <c r="S31" s="99"/>
      <c r="T31" s="116"/>
      <c r="U31" s="116"/>
      <c r="V31" s="99"/>
      <c r="W31" s="5"/>
      <c r="X31" s="5"/>
      <c r="AB31" s="25"/>
      <c r="AC31" s="26"/>
      <c r="AD31" s="25"/>
      <c r="AE31" s="26"/>
    </row>
    <row r="32" spans="2:31" ht="19.5" customHeight="1">
      <c r="B32" s="126" t="s">
        <v>11</v>
      </c>
      <c r="C32" s="127">
        <f>SUM(AK20:AK23,C19,J19,Q19,X19)</f>
        <v>5</v>
      </c>
      <c r="D32" s="119"/>
      <c r="E32" s="123">
        <f>SUM(AI20:AI23,E19,L19,S19,Z19)</f>
        <v>4</v>
      </c>
      <c r="F32" s="109" t="s">
        <v>8</v>
      </c>
      <c r="G32" s="124">
        <f>SUM(AG20:AG23,G19,N19,U19,AB19)</f>
        <v>1</v>
      </c>
      <c r="H32" s="121"/>
      <c r="I32" s="111">
        <f>E32-G32</f>
        <v>3</v>
      </c>
      <c r="J32" s="112">
        <f>E32/G32</f>
        <v>4</v>
      </c>
      <c r="K32" s="122"/>
      <c r="L32" s="123">
        <f>SUM(AJ20:AJ23,D19,K19,R19,Y19)</f>
        <v>14</v>
      </c>
      <c r="M32" s="109" t="s">
        <v>8</v>
      </c>
      <c r="N32" s="124">
        <f>SUM(AF20:AF23,H19,O19,V19,AC19)</f>
        <v>3</v>
      </c>
      <c r="O32" s="121"/>
      <c r="P32" s="111">
        <f>L32-N32</f>
        <v>11</v>
      </c>
      <c r="Q32" s="112">
        <f>L32/N32</f>
        <v>4.666666666666667</v>
      </c>
      <c r="R32" s="125"/>
      <c r="S32" s="99"/>
      <c r="T32" s="116"/>
      <c r="U32" s="116"/>
      <c r="V32" s="99"/>
      <c r="W32" s="5"/>
      <c r="X32" s="5"/>
      <c r="AB32" s="25"/>
      <c r="AC32" s="26"/>
      <c r="AD32" s="25"/>
      <c r="AE32" s="26"/>
    </row>
    <row r="33" spans="2:18" ht="19.5" customHeight="1">
      <c r="B33" s="117" t="s">
        <v>13</v>
      </c>
      <c r="C33" s="106">
        <f>SUM(AR21:AR23,C20,J20,Q20,X20,AE20)</f>
        <v>5</v>
      </c>
      <c r="D33" s="107"/>
      <c r="E33" s="108">
        <f>SUM(AP21:AP23,E20,L20,S20,Z20,AG20)</f>
        <v>5</v>
      </c>
      <c r="F33" s="109" t="s">
        <v>8</v>
      </c>
      <c r="G33" s="109">
        <f>SUM(AN21:AN23,G20,N20,U20,AB20,AI20)</f>
        <v>3</v>
      </c>
      <c r="H33" s="110"/>
      <c r="I33" s="111">
        <f>E33-G33</f>
        <v>2</v>
      </c>
      <c r="J33" s="112">
        <f>E33/G33</f>
        <v>1.6666666666666667</v>
      </c>
      <c r="K33" s="111"/>
      <c r="L33" s="113">
        <f>SUM(AQ21:AQ23,D20,K20,R20,Y20,AF20)</f>
        <v>13</v>
      </c>
      <c r="M33" s="109" t="s">
        <v>8</v>
      </c>
      <c r="N33" s="114">
        <f>SUM(AM21:AM23,H20,O20,V20,AC20,AJ20)</f>
        <v>25</v>
      </c>
      <c r="O33" s="110"/>
      <c r="P33" s="111">
        <f>L33-N33</f>
        <v>-12</v>
      </c>
      <c r="Q33" s="112">
        <f>L33/N33</f>
        <v>0.52</v>
      </c>
      <c r="R33" s="115"/>
    </row>
    <row r="34" spans="2:18" ht="19.5" customHeight="1">
      <c r="B34" s="117" t="s">
        <v>15</v>
      </c>
      <c r="C34" s="118">
        <f>SUM(AY22:AY23,C21,J21,Q21,X21,AE21,AL21)</f>
        <v>2</v>
      </c>
      <c r="D34" s="119"/>
      <c r="E34" s="120">
        <f>SUM(AW22:AW23,E21,L21,S21,Z21,AG21,AN21)</f>
        <v>3</v>
      </c>
      <c r="F34" s="109" t="s">
        <v>8</v>
      </c>
      <c r="G34" s="120">
        <f>SUM(AU22:AU23,G21,N21,U21,AB21,AI21,AP21)</f>
        <v>4</v>
      </c>
      <c r="H34" s="121"/>
      <c r="I34" s="111">
        <f>E34-G34</f>
        <v>-1</v>
      </c>
      <c r="J34" s="112">
        <f>E34/G34</f>
        <v>0.75</v>
      </c>
      <c r="K34" s="122"/>
      <c r="L34" s="123">
        <f>SUM(AX22:AX23,D21,K21,R21,Y21,AF21,AM21)</f>
        <v>12</v>
      </c>
      <c r="M34" s="109" t="s">
        <v>8</v>
      </c>
      <c r="N34" s="124">
        <f>SUM(AT22:AT23,H21,O21,V21,AC21,AJ21,AQ21)</f>
        <v>5</v>
      </c>
      <c r="O34" s="121"/>
      <c r="P34" s="111">
        <f>L34-N34</f>
        <v>7</v>
      </c>
      <c r="Q34" s="112">
        <f>L34/N34</f>
        <v>2.4</v>
      </c>
      <c r="R34" s="125"/>
    </row>
    <row r="35" spans="2:18" ht="19.5" customHeight="1">
      <c r="B35" s="117" t="s">
        <v>16</v>
      </c>
      <c r="C35" s="118">
        <f>SUM(BF23:BF23,C22,J22,Q22,X22,AE22,AL22,AS22)</f>
        <v>3</v>
      </c>
      <c r="D35" s="119"/>
      <c r="E35" s="123">
        <f>SUM(BD23:BD23,E22,L22,S22,Z22,AG22,AN22,AU22)</f>
        <v>3</v>
      </c>
      <c r="F35" s="109" t="s">
        <v>8</v>
      </c>
      <c r="G35" s="124">
        <f>SUM(BB23:BB23,G22,N22,U22,AB22,AI22,AP22,AW22)</f>
        <v>4</v>
      </c>
      <c r="H35" s="121"/>
      <c r="I35" s="111">
        <f>E35-G35</f>
        <v>-1</v>
      </c>
      <c r="J35" s="112">
        <f>E35/G35</f>
        <v>0.75</v>
      </c>
      <c r="K35" s="122"/>
      <c r="L35" s="123">
        <f>SUM(BE23:BE23,D22,K22,R22,Y22,AF22,AM22,AT22)</f>
        <v>12</v>
      </c>
      <c r="M35" s="109" t="s">
        <v>8</v>
      </c>
      <c r="N35" s="124">
        <f>SUM(BA23:BA23,H22,O22,V22,AC22,AJ22,AQ22,AX22)</f>
        <v>28</v>
      </c>
      <c r="O35" s="121"/>
      <c r="P35" s="111">
        <f>L35-N35</f>
        <v>-16</v>
      </c>
      <c r="Q35" s="112">
        <f>L35/N35</f>
        <v>0.42857142857142855</v>
      </c>
      <c r="R35" s="125"/>
    </row>
    <row r="36" spans="2:18" ht="19.5" customHeight="1">
      <c r="B36" s="128" t="s">
        <v>17</v>
      </c>
      <c r="C36" s="118">
        <f>SUM(C23,J23,Q23,X23,AE23,AL23,AS23,AZ23)</f>
        <v>0</v>
      </c>
      <c r="D36" s="119"/>
      <c r="E36" s="123">
        <f>SUM(E23,L23,S23,Z23,AG23,AN23,AU23,BB23)</f>
        <v>0</v>
      </c>
      <c r="F36" s="109" t="s">
        <v>8</v>
      </c>
      <c r="G36" s="124">
        <f>SUM(G23,N23,U23,AB23,AI23,AP23,AW23,BD23)</f>
        <v>4</v>
      </c>
      <c r="H36" s="121"/>
      <c r="I36" s="111">
        <f>E36-G36</f>
        <v>-4</v>
      </c>
      <c r="J36" s="112">
        <f>E36/G36</f>
        <v>0</v>
      </c>
      <c r="K36" s="122"/>
      <c r="L36" s="123">
        <f>SUM(D23,K23,R23,Y23,AF23,AM23,AT23,BA23)</f>
        <v>0</v>
      </c>
      <c r="M36" s="109" t="s">
        <v>8</v>
      </c>
      <c r="N36" s="124">
        <f>SUM(H23,O23,V23,AC23,AJ23,AQ23,AX23,BE23)</f>
        <v>32</v>
      </c>
      <c r="O36" s="121"/>
      <c r="P36" s="111">
        <f>L36-N36</f>
        <v>-32</v>
      </c>
      <c r="Q36" s="112">
        <f>L36/N36</f>
        <v>0</v>
      </c>
      <c r="R36" s="125"/>
    </row>
    <row r="38" spans="1:5" ht="19.5" customHeight="1">
      <c r="A38" s="129" t="s">
        <v>29</v>
      </c>
      <c r="B38" s="130" t="s">
        <v>20</v>
      </c>
      <c r="C38" s="129" t="s">
        <v>30</v>
      </c>
      <c r="D38" s="129"/>
      <c r="E38" s="129"/>
    </row>
    <row r="39" spans="1:5" ht="19.5" customHeight="1">
      <c r="A39" s="131" t="s">
        <v>31</v>
      </c>
      <c r="B39" s="132" t="s">
        <v>11</v>
      </c>
      <c r="C39" s="133">
        <v>5</v>
      </c>
      <c r="D39" s="134">
        <v>3</v>
      </c>
      <c r="E39" s="134">
        <v>11</v>
      </c>
    </row>
    <row r="40" spans="1:5" ht="19.5" customHeight="1">
      <c r="A40" s="131" t="s">
        <v>32</v>
      </c>
      <c r="B40" s="132" t="s">
        <v>13</v>
      </c>
      <c r="C40" s="133">
        <v>5</v>
      </c>
      <c r="D40" s="134">
        <v>2</v>
      </c>
      <c r="E40" s="134">
        <v>-12</v>
      </c>
    </row>
    <row r="41" spans="1:5" ht="19.5" customHeight="1">
      <c r="A41" s="131" t="s">
        <v>33</v>
      </c>
      <c r="B41" s="132" t="s">
        <v>9</v>
      </c>
      <c r="C41" s="133">
        <v>3</v>
      </c>
      <c r="D41" s="134">
        <v>1</v>
      </c>
      <c r="E41" s="134">
        <v>15</v>
      </c>
    </row>
    <row r="42" spans="1:5" ht="19.5" customHeight="1">
      <c r="A42" s="131" t="s">
        <v>34</v>
      </c>
      <c r="B42" s="132" t="s">
        <v>16</v>
      </c>
      <c r="C42" s="131">
        <v>3</v>
      </c>
      <c r="D42" s="135">
        <v>-1</v>
      </c>
      <c r="E42" s="135">
        <v>-16</v>
      </c>
    </row>
    <row r="43" spans="1:5" ht="19.5" customHeight="1">
      <c r="A43" s="131" t="s">
        <v>35</v>
      </c>
      <c r="B43" s="132" t="s">
        <v>4</v>
      </c>
      <c r="C43" s="133">
        <v>2</v>
      </c>
      <c r="D43" s="134">
        <v>1</v>
      </c>
      <c r="E43" s="134">
        <v>22</v>
      </c>
    </row>
    <row r="44" spans="1:5" ht="19.5" customHeight="1">
      <c r="A44" s="131" t="s">
        <v>36</v>
      </c>
      <c r="B44" s="132" t="s">
        <v>7</v>
      </c>
      <c r="C44" s="133">
        <v>2</v>
      </c>
      <c r="D44" s="134">
        <v>1</v>
      </c>
      <c r="E44" s="134">
        <v>21</v>
      </c>
    </row>
    <row r="45" spans="1:5" ht="19.5" customHeight="1">
      <c r="A45" s="131" t="s">
        <v>37</v>
      </c>
      <c r="B45" s="132" t="s">
        <v>15</v>
      </c>
      <c r="C45" s="133">
        <v>2</v>
      </c>
      <c r="D45" s="134">
        <v>-1</v>
      </c>
      <c r="E45" s="134">
        <v>7</v>
      </c>
    </row>
    <row r="46" spans="1:5" ht="19.5" customHeight="1">
      <c r="A46" s="131" t="s">
        <v>38</v>
      </c>
      <c r="B46" s="132" t="s">
        <v>6</v>
      </c>
      <c r="C46" s="133">
        <v>0</v>
      </c>
      <c r="D46" s="134">
        <v>-2</v>
      </c>
      <c r="E46" s="134">
        <v>-16</v>
      </c>
    </row>
    <row r="47" spans="1:5" ht="19.5" customHeight="1">
      <c r="A47" s="131" t="s">
        <v>39</v>
      </c>
      <c r="B47" s="136" t="s">
        <v>17</v>
      </c>
      <c r="C47" s="133">
        <v>0</v>
      </c>
      <c r="D47" s="134">
        <v>-4</v>
      </c>
      <c r="E47" s="134">
        <v>-32</v>
      </c>
    </row>
  </sheetData>
  <mergeCells count="61">
    <mergeCell ref="C1:K1"/>
    <mergeCell ref="L1:T1"/>
    <mergeCell ref="R4:V4"/>
    <mergeCell ref="S7:Z7"/>
    <mergeCell ref="R8:AG8"/>
    <mergeCell ref="Q9:AG9"/>
    <mergeCell ref="C14:I14"/>
    <mergeCell ref="J14:P14"/>
    <mergeCell ref="Q14:W14"/>
    <mergeCell ref="X14:AD14"/>
    <mergeCell ref="AE14:BM15"/>
    <mergeCell ref="C15:I15"/>
    <mergeCell ref="J15:P15"/>
    <mergeCell ref="Q15:W15"/>
    <mergeCell ref="X15:AD15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Q17:W17"/>
    <mergeCell ref="X17:AD17"/>
    <mergeCell ref="AE17:AK17"/>
    <mergeCell ref="AL17:AR17"/>
    <mergeCell ref="AS17:AY17"/>
    <mergeCell ref="AZ17:BF17"/>
    <mergeCell ref="BG17:BM17"/>
    <mergeCell ref="X18:AD18"/>
    <mergeCell ref="AE18:AK18"/>
    <mergeCell ref="AL18:AR18"/>
    <mergeCell ref="AS18:AY18"/>
    <mergeCell ref="AZ18:BF18"/>
    <mergeCell ref="BG18:BM18"/>
    <mergeCell ref="AE19:AK19"/>
    <mergeCell ref="AL19:AR19"/>
    <mergeCell ref="AS19:AY19"/>
    <mergeCell ref="AZ19:BF19"/>
    <mergeCell ref="BG19:BM19"/>
    <mergeCell ref="AL20:AR20"/>
    <mergeCell ref="AS20:AY20"/>
    <mergeCell ref="AZ20:BF20"/>
    <mergeCell ref="BG20:BM20"/>
    <mergeCell ref="AS21:AY21"/>
    <mergeCell ref="AZ21:BF21"/>
    <mergeCell ref="BG21:BM21"/>
    <mergeCell ref="AZ22:BF22"/>
    <mergeCell ref="BG22:BM22"/>
    <mergeCell ref="BG23:BM23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8:E38"/>
  </mergeCells>
  <conditionalFormatting sqref="B15:B23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1">
      <selection activeCell="C1" sqref="C1"/>
    </sheetView>
  </sheetViews>
  <sheetFormatPr defaultColWidth="9.140625" defaultRowHeight="12.75"/>
  <cols>
    <col min="2" max="2" width="27.421875" style="0" customWidth="1"/>
    <col min="3" max="3" width="2.7109375" style="0" customWidth="1"/>
    <col min="4" max="4" width="3.421875" style="0" customWidth="1"/>
    <col min="5" max="5" width="4.00390625" style="0" customWidth="1"/>
    <col min="6" max="6" width="1.28515625" style="0" customWidth="1"/>
    <col min="7" max="8" width="2.7109375" style="0" customWidth="1"/>
    <col min="9" max="9" width="3.7109375" style="0" customWidth="1"/>
    <col min="10" max="10" width="4.2812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8515625" style="0" customWidth="1"/>
    <col min="17" max="17" width="5.710937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4" width="2.7109375" style="0" customWidth="1"/>
    <col min="55" max="55" width="1.28515625" style="0" customWidth="1"/>
    <col min="56" max="61" width="2.7109375" style="0" customWidth="1"/>
    <col min="62" max="62" width="1.28515625" style="0" customWidth="1"/>
    <col min="63" max="65" width="2.7109375" style="0" customWidth="1"/>
    <col min="66" max="67" width="2.28125" style="0" customWidth="1"/>
    <col min="68" max="68" width="3.00390625" style="0" customWidth="1"/>
    <col min="69" max="69" width="10.7109375" style="0" customWidth="1"/>
    <col min="70" max="70" width="24.00390625" style="0" customWidth="1"/>
    <col min="71" max="71" width="11.8515625" style="0" customWidth="1"/>
    <col min="72" max="72" width="13.8515625" style="0" customWidth="1"/>
    <col min="73" max="73" width="20.421875" style="0" customWidth="1"/>
    <col min="74" max="74" width="7.7109375" style="0" customWidth="1"/>
    <col min="75" max="75" width="8.7109375" style="0" customWidth="1"/>
    <col min="76" max="76" width="9.421875" style="0" customWidth="1"/>
    <col min="77" max="77" width="7.28125" style="0" customWidth="1"/>
    <col min="78" max="81" width="12.28125" style="0" customWidth="1"/>
  </cols>
  <sheetData>
    <row r="1" spans="1:68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</row>
    <row r="2" spans="1:6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</row>
    <row r="3" spans="1:65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9" ht="15" customHeight="1">
      <c r="A4" s="6"/>
      <c r="B4" s="3" t="s">
        <v>4</v>
      </c>
      <c r="C4" s="7"/>
      <c r="D4" s="137" t="s">
        <v>40</v>
      </c>
      <c r="E4" s="137"/>
      <c r="F4" s="8"/>
      <c r="G4" s="9"/>
      <c r="H4" s="6"/>
      <c r="I4" s="6"/>
      <c r="J4" s="6"/>
      <c r="K4" s="6"/>
      <c r="N4" s="10"/>
      <c r="O4" s="11"/>
      <c r="P4" s="11"/>
      <c r="Q4" s="11"/>
      <c r="R4" s="12" t="s">
        <v>5</v>
      </c>
      <c r="S4" s="12"/>
      <c r="T4" s="12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Q4" s="5"/>
    </row>
    <row r="5" spans="1:69" ht="15" customHeight="1">
      <c r="A5" s="6"/>
      <c r="B5" s="3" t="s">
        <v>6</v>
      </c>
      <c r="C5" s="7"/>
      <c r="D5" s="138" t="s">
        <v>41</v>
      </c>
      <c r="E5" s="138"/>
      <c r="F5" s="8"/>
      <c r="G5" s="9"/>
      <c r="H5" s="6"/>
      <c r="I5" s="6"/>
      <c r="J5" s="6"/>
      <c r="K5" s="6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Q5" s="5"/>
    </row>
    <row r="6" spans="1:77" ht="15" customHeight="1">
      <c r="A6" s="6"/>
      <c r="B6" s="3" t="s">
        <v>7</v>
      </c>
      <c r="C6" s="7"/>
      <c r="D6" s="139" t="s">
        <v>42</v>
      </c>
      <c r="E6" s="139"/>
      <c r="F6" s="8"/>
      <c r="G6" s="9"/>
      <c r="H6" s="6"/>
      <c r="I6" s="6"/>
      <c r="J6" s="6"/>
      <c r="K6" s="6"/>
      <c r="N6" s="14"/>
      <c r="O6" s="15"/>
      <c r="P6" s="15"/>
      <c r="Q6" s="17">
        <v>0</v>
      </c>
      <c r="R6" s="18">
        <v>3</v>
      </c>
      <c r="S6" s="19">
        <v>0</v>
      </c>
      <c r="T6" s="19" t="s">
        <v>8</v>
      </c>
      <c r="U6" s="20">
        <v>2</v>
      </c>
      <c r="V6" s="21">
        <v>12</v>
      </c>
      <c r="W6" s="22">
        <v>2</v>
      </c>
      <c r="X6" s="15"/>
      <c r="Y6" s="15"/>
      <c r="Z6" s="15"/>
      <c r="AA6" s="15"/>
      <c r="AB6" s="15"/>
      <c r="AC6" s="15"/>
      <c r="AD6" s="15"/>
      <c r="AE6" s="15"/>
      <c r="AF6" s="15"/>
      <c r="AG6" s="1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6"/>
      <c r="B7" s="3" t="s">
        <v>9</v>
      </c>
      <c r="C7" s="7"/>
      <c r="F7" s="8"/>
      <c r="G7" s="9"/>
      <c r="H7" s="6"/>
      <c r="I7" s="6"/>
      <c r="J7" s="6"/>
      <c r="K7" s="6"/>
      <c r="N7" s="14"/>
      <c r="O7" s="15"/>
      <c r="P7" s="15"/>
      <c r="Q7" s="23"/>
      <c r="R7" s="23"/>
      <c r="S7" s="24" t="s">
        <v>10</v>
      </c>
      <c r="T7" s="24"/>
      <c r="U7" s="24"/>
      <c r="V7" s="24"/>
      <c r="W7" s="24"/>
      <c r="X7" s="24"/>
      <c r="Y7" s="24"/>
      <c r="Z7" s="24"/>
      <c r="AA7" s="15"/>
      <c r="AB7" s="15"/>
      <c r="AC7" s="15"/>
      <c r="AD7" s="15"/>
      <c r="AE7" s="15"/>
      <c r="AF7" s="15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Q7" s="5"/>
      <c r="BR7" s="5"/>
      <c r="BS7" s="5"/>
      <c r="BX7" s="5"/>
      <c r="BY7" s="5"/>
    </row>
    <row r="8" spans="1:77" ht="15" customHeight="1">
      <c r="A8" s="6"/>
      <c r="B8" s="3" t="s">
        <v>11</v>
      </c>
      <c r="C8" s="25"/>
      <c r="D8" s="26"/>
      <c r="E8" s="25"/>
      <c r="F8" s="26"/>
      <c r="G8" s="9"/>
      <c r="H8" s="6"/>
      <c r="I8" s="6"/>
      <c r="J8" s="6"/>
      <c r="K8" s="6"/>
      <c r="N8" s="14"/>
      <c r="O8" s="15"/>
      <c r="P8" s="15"/>
      <c r="Q8" s="14"/>
      <c r="R8" s="27" t="s">
        <v>12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Q8" s="5"/>
      <c r="BR8" s="5"/>
      <c r="BS8" s="5"/>
      <c r="BX8" s="5"/>
      <c r="BY8" s="5"/>
    </row>
    <row r="9" spans="1:77" ht="15" customHeight="1">
      <c r="A9" s="6"/>
      <c r="B9" s="3" t="s">
        <v>13</v>
      </c>
      <c r="C9" s="25"/>
      <c r="D9" s="26"/>
      <c r="E9" s="25"/>
      <c r="F9" s="26"/>
      <c r="G9" s="9"/>
      <c r="H9" s="6"/>
      <c r="I9" s="6"/>
      <c r="J9" s="6"/>
      <c r="K9" s="6"/>
      <c r="N9" s="14"/>
      <c r="O9" s="15"/>
      <c r="P9" s="15"/>
      <c r="Q9" s="27" t="s">
        <v>14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Q9" s="5"/>
      <c r="BR9" s="5"/>
      <c r="BS9" s="5"/>
      <c r="BX9" s="5"/>
      <c r="BY9" s="5"/>
    </row>
    <row r="10" spans="1:76" ht="15" customHeight="1">
      <c r="A10" s="6"/>
      <c r="B10" s="3" t="s">
        <v>15</v>
      </c>
      <c r="C10" s="25"/>
      <c r="D10" s="26"/>
      <c r="E10" s="25"/>
      <c r="F10" s="26"/>
      <c r="G10" s="9"/>
      <c r="H10" s="6"/>
      <c r="I10" s="6"/>
      <c r="J10" s="6"/>
      <c r="K10" s="6"/>
      <c r="N10" s="28"/>
      <c r="O10" s="29"/>
      <c r="P10" s="29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Q10" s="5"/>
      <c r="BX10" s="5"/>
    </row>
    <row r="11" spans="1:76" ht="15" customHeight="1">
      <c r="A11" s="6"/>
      <c r="B11" s="3" t="s">
        <v>16</v>
      </c>
      <c r="C11" s="25"/>
      <c r="D11" s="26"/>
      <c r="E11" s="25"/>
      <c r="F11" s="26"/>
      <c r="G11" s="32"/>
      <c r="H11" s="6"/>
      <c r="I11" s="6"/>
      <c r="J11" s="6"/>
      <c r="K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Q11" s="5"/>
      <c r="BX11" s="5"/>
    </row>
    <row r="12" spans="1:65" ht="15" customHeight="1">
      <c r="A12" s="6"/>
      <c r="B12" s="33" t="s">
        <v>17</v>
      </c>
      <c r="C12" s="25"/>
      <c r="D12" s="26"/>
      <c r="E12" s="25"/>
      <c r="F12" s="26"/>
      <c r="G12" s="34"/>
      <c r="H12" s="6"/>
      <c r="I12" s="6"/>
      <c r="J12" s="6"/>
      <c r="K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2:80" ht="18" customHeight="1">
      <c r="B14" s="35" t="s">
        <v>18</v>
      </c>
      <c r="C14" s="36">
        <f>IF(C15="","",1)</f>
        <v>1</v>
      </c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39"/>
      <c r="AC14" s="39"/>
      <c r="AD14" s="39"/>
      <c r="AE14" s="40" t="s">
        <v>19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V14" s="6"/>
      <c r="BW14" s="41"/>
      <c r="BX14" s="42"/>
      <c r="BY14" s="6"/>
      <c r="BZ14" s="6"/>
      <c r="CA14" s="6"/>
      <c r="CB14" s="6"/>
    </row>
    <row r="15" spans="2:256" s="43" customFormat="1" ht="18" customHeight="1">
      <c r="B15" s="44">
        <f>IF($B4="","",$B4)</f>
        <v>0</v>
      </c>
      <c r="C15" s="45" t="str">
        <f>IF($B4="","",$B4)</f>
        <v>TJ Karate Č.Budějovice</v>
      </c>
      <c r="D15" s="45"/>
      <c r="E15" s="45"/>
      <c r="F15" s="45"/>
      <c r="G15" s="45"/>
      <c r="H15" s="45"/>
      <c r="I15" s="45"/>
      <c r="J15" s="36">
        <f>IF(J16="","",2)</f>
        <v>2</v>
      </c>
      <c r="K15" s="36"/>
      <c r="L15" s="36"/>
      <c r="M15" s="36"/>
      <c r="N15" s="36"/>
      <c r="O15" s="36"/>
      <c r="P15" s="36"/>
      <c r="Q15" s="46"/>
      <c r="R15" s="46"/>
      <c r="S15" s="46"/>
      <c r="T15" s="46"/>
      <c r="U15" s="46"/>
      <c r="V15" s="46"/>
      <c r="W15" s="46"/>
      <c r="X15" s="38"/>
      <c r="Y15" s="38"/>
      <c r="Z15" s="38"/>
      <c r="AA15" s="38"/>
      <c r="AB15" s="38"/>
      <c r="AC15" s="38"/>
      <c r="AD15" s="38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V15" s="6"/>
      <c r="BW15" s="41"/>
      <c r="BX15" s="42"/>
      <c r="BY15" s="6"/>
      <c r="BZ15" s="6"/>
      <c r="CA15" s="6"/>
      <c r="CB15" s="6"/>
      <c r="CC15"/>
      <c r="CE15"/>
      <c r="CF15"/>
      <c r="CG15"/>
      <c r="CH15"/>
      <c r="CI15"/>
      <c r="CJ15"/>
      <c r="CK15"/>
      <c r="CL15"/>
      <c r="CM15"/>
      <c r="CN15"/>
      <c r="CO15"/>
      <c r="CP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3" customFormat="1" ht="18" customHeight="1">
      <c r="B16" s="47">
        <f>IF($B5="","",$B5)</f>
        <v>0</v>
      </c>
      <c r="C16" s="48">
        <v>0</v>
      </c>
      <c r="D16" s="49">
        <v>0</v>
      </c>
      <c r="E16" s="50">
        <v>0</v>
      </c>
      <c r="F16" s="51" t="s">
        <v>8</v>
      </c>
      <c r="G16" s="52">
        <v>2</v>
      </c>
      <c r="H16" s="53">
        <v>16</v>
      </c>
      <c r="I16" s="54">
        <v>2</v>
      </c>
      <c r="J16" s="55" t="str">
        <f>IF($B5="","",$B5)</f>
        <v>TJ Karate Praha</v>
      </c>
      <c r="K16" s="55"/>
      <c r="L16" s="55"/>
      <c r="M16" s="55"/>
      <c r="N16" s="55"/>
      <c r="O16" s="55"/>
      <c r="P16" s="55"/>
      <c r="Q16" s="36">
        <f>IF(Q17="","",3)</f>
        <v>3</v>
      </c>
      <c r="R16" s="36"/>
      <c r="S16" s="36"/>
      <c r="T16" s="36"/>
      <c r="U16" s="36"/>
      <c r="V16" s="36"/>
      <c r="W16" s="36"/>
      <c r="X16" s="46"/>
      <c r="Y16" s="46"/>
      <c r="Z16" s="46"/>
      <c r="AA16" s="46"/>
      <c r="AB16" s="46"/>
      <c r="AC16" s="46"/>
      <c r="AD16" s="46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V16" s="6"/>
      <c r="BW16" s="41"/>
      <c r="BX16" s="42"/>
      <c r="BY16" s="6"/>
      <c r="BZ16" s="6"/>
      <c r="CA16" s="6"/>
      <c r="CB16" s="6"/>
      <c r="CC16"/>
      <c r="CE16"/>
      <c r="CF16"/>
      <c r="CG16"/>
      <c r="CH16"/>
      <c r="CI16"/>
      <c r="CJ16"/>
      <c r="CK16"/>
      <c r="CL16"/>
      <c r="CM16"/>
      <c r="CN16"/>
      <c r="CO16"/>
      <c r="CP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3" customFormat="1" ht="18" customHeight="1">
      <c r="B17" s="47">
        <f>IF($B6="","",$B6)</f>
        <v>0</v>
      </c>
      <c r="C17" s="140">
        <v>0</v>
      </c>
      <c r="D17" s="141">
        <v>0</v>
      </c>
      <c r="E17" s="142">
        <v>0</v>
      </c>
      <c r="F17" s="143" t="s">
        <v>8</v>
      </c>
      <c r="G17" s="144">
        <v>2</v>
      </c>
      <c r="H17" s="145">
        <v>16</v>
      </c>
      <c r="I17" s="146">
        <v>2</v>
      </c>
      <c r="J17" s="147">
        <v>0</v>
      </c>
      <c r="K17" s="141">
        <v>0</v>
      </c>
      <c r="L17" s="148">
        <v>0</v>
      </c>
      <c r="M17" s="143" t="s">
        <v>8</v>
      </c>
      <c r="N17" s="149">
        <v>2</v>
      </c>
      <c r="O17" s="145">
        <v>16</v>
      </c>
      <c r="P17" s="146">
        <v>2</v>
      </c>
      <c r="Q17" s="55" t="str">
        <f>IF($B6="","",$B6)</f>
        <v>Karate Vision</v>
      </c>
      <c r="R17" s="55"/>
      <c r="S17" s="55"/>
      <c r="T17" s="55"/>
      <c r="U17" s="55"/>
      <c r="V17" s="55"/>
      <c r="W17" s="55"/>
      <c r="X17" s="36">
        <f>IF(X18="","",4)</f>
        <v>4</v>
      </c>
      <c r="Y17" s="36"/>
      <c r="Z17" s="36"/>
      <c r="AA17" s="36"/>
      <c r="AB17" s="36"/>
      <c r="AC17" s="36"/>
      <c r="AD17" s="36"/>
      <c r="AE17" s="46"/>
      <c r="AF17" s="46"/>
      <c r="AG17" s="46"/>
      <c r="AH17" s="46"/>
      <c r="AI17" s="46"/>
      <c r="AJ17" s="46"/>
      <c r="AK17" s="46"/>
      <c r="AL17" s="38"/>
      <c r="AM17" s="38"/>
      <c r="AN17" s="38"/>
      <c r="AO17" s="38"/>
      <c r="AP17" s="38"/>
      <c r="AQ17" s="38"/>
      <c r="AR17" s="38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V17" s="6"/>
      <c r="BW17" s="41"/>
      <c r="BX17" s="42"/>
      <c r="BY17" s="6"/>
      <c r="BZ17" s="6"/>
      <c r="CA17" s="6"/>
      <c r="CB17" s="6"/>
      <c r="CC17"/>
      <c r="CE17"/>
      <c r="CF17"/>
      <c r="CG17"/>
      <c r="CH17"/>
      <c r="CI17"/>
      <c r="CJ17"/>
      <c r="CK17"/>
      <c r="CL17"/>
      <c r="CM17"/>
      <c r="CN17"/>
      <c r="CO17"/>
      <c r="CP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3" customFormat="1" ht="18" customHeight="1">
      <c r="B18" s="47">
        <f>IF($B7="","",$B7)</f>
        <v>0</v>
      </c>
      <c r="C18" s="150">
        <v>0</v>
      </c>
      <c r="D18" s="151">
        <v>0</v>
      </c>
      <c r="E18" s="148">
        <v>0</v>
      </c>
      <c r="F18" s="143" t="s">
        <v>8</v>
      </c>
      <c r="G18" s="149">
        <v>2</v>
      </c>
      <c r="H18" s="152">
        <v>16</v>
      </c>
      <c r="I18" s="153">
        <v>2</v>
      </c>
      <c r="J18" s="154">
        <v>0</v>
      </c>
      <c r="K18" s="151">
        <v>0</v>
      </c>
      <c r="L18" s="148">
        <v>0</v>
      </c>
      <c r="M18" s="143" t="s">
        <v>8</v>
      </c>
      <c r="N18" s="149">
        <v>2</v>
      </c>
      <c r="O18" s="152">
        <v>16</v>
      </c>
      <c r="P18" s="153">
        <v>2</v>
      </c>
      <c r="Q18" s="63"/>
      <c r="R18" s="57"/>
      <c r="S18" s="64"/>
      <c r="T18" s="59" t="s">
        <v>8</v>
      </c>
      <c r="U18" s="65"/>
      <c r="V18" s="61"/>
      <c r="W18" s="62"/>
      <c r="X18" s="55" t="str">
        <f>IF($B7="","",$B7)</f>
        <v>Kamura Ústí n.L.</v>
      </c>
      <c r="Y18" s="55"/>
      <c r="Z18" s="55"/>
      <c r="AA18" s="55"/>
      <c r="AB18" s="55"/>
      <c r="AC18" s="55"/>
      <c r="AD18" s="55"/>
      <c r="AE18" s="36">
        <f>IF(AE19="","",5)</f>
        <v>5</v>
      </c>
      <c r="AF18" s="36"/>
      <c r="AG18" s="36"/>
      <c r="AH18" s="36"/>
      <c r="AI18" s="36"/>
      <c r="AJ18" s="36"/>
      <c r="AK18" s="36"/>
      <c r="AL18" s="72"/>
      <c r="AM18" s="72"/>
      <c r="AN18" s="72"/>
      <c r="AO18" s="72"/>
      <c r="AP18" s="72"/>
      <c r="AQ18" s="72"/>
      <c r="AR18" s="72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38"/>
      <c r="BH18" s="38"/>
      <c r="BI18" s="38"/>
      <c r="BJ18" s="38"/>
      <c r="BK18" s="38"/>
      <c r="BL18" s="38"/>
      <c r="BM18" s="38"/>
      <c r="BV18" s="6"/>
      <c r="BW18" s="41"/>
      <c r="BX18" s="42"/>
      <c r="BY18" s="6"/>
      <c r="BZ18" s="6"/>
      <c r="CA18" s="6"/>
      <c r="CB18" s="6"/>
      <c r="CC18"/>
      <c r="CE18"/>
      <c r="CF18"/>
      <c r="CG18"/>
      <c r="CH18"/>
      <c r="CI18"/>
      <c r="CJ18"/>
      <c r="CK18"/>
      <c r="CL18"/>
      <c r="CM18"/>
      <c r="CN18"/>
      <c r="CO18"/>
      <c r="CP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3" customFormat="1" ht="18" customHeight="1">
      <c r="B19" s="73">
        <f>IF($B8="","",$B8)</f>
        <v>0</v>
      </c>
      <c r="C19" s="150">
        <v>1</v>
      </c>
      <c r="D19" s="151">
        <v>4</v>
      </c>
      <c r="E19" s="148">
        <v>1</v>
      </c>
      <c r="F19" s="143" t="s">
        <v>8</v>
      </c>
      <c r="G19" s="149">
        <v>1</v>
      </c>
      <c r="H19" s="152">
        <v>5</v>
      </c>
      <c r="I19" s="153">
        <v>1</v>
      </c>
      <c r="J19" s="71"/>
      <c r="K19" s="68"/>
      <c r="L19" s="64"/>
      <c r="M19" s="59" t="s">
        <v>8</v>
      </c>
      <c r="N19" s="65"/>
      <c r="O19" s="69"/>
      <c r="P19" s="70"/>
      <c r="Q19" s="71"/>
      <c r="R19" s="68"/>
      <c r="S19" s="64"/>
      <c r="T19" s="59" t="s">
        <v>8</v>
      </c>
      <c r="U19" s="65"/>
      <c r="V19" s="69"/>
      <c r="W19" s="70"/>
      <c r="X19" s="74">
        <v>2</v>
      </c>
      <c r="Y19" s="75">
        <v>1</v>
      </c>
      <c r="Z19" s="76">
        <v>1</v>
      </c>
      <c r="AA19" s="51" t="s">
        <v>8</v>
      </c>
      <c r="AB19" s="77">
        <v>0</v>
      </c>
      <c r="AC19" s="78">
        <v>0</v>
      </c>
      <c r="AD19" s="79">
        <v>0</v>
      </c>
      <c r="AE19" s="55" t="str">
        <f>IF($B8="","",$B8)</f>
        <v>Sport Union Ústí n.L.</v>
      </c>
      <c r="AF19" s="55"/>
      <c r="AG19" s="55"/>
      <c r="AH19" s="55"/>
      <c r="AI19" s="55"/>
      <c r="AJ19" s="55"/>
      <c r="AK19" s="55"/>
      <c r="AL19" s="36">
        <f>IF(AL20="","",6)</f>
        <v>6</v>
      </c>
      <c r="AM19" s="36"/>
      <c r="AN19" s="36"/>
      <c r="AO19" s="36"/>
      <c r="AP19" s="36"/>
      <c r="AQ19" s="36"/>
      <c r="AR19" s="36"/>
      <c r="AS19" s="72"/>
      <c r="AT19" s="72"/>
      <c r="AU19" s="72"/>
      <c r="AV19" s="72"/>
      <c r="AW19" s="72"/>
      <c r="AX19" s="72"/>
      <c r="AY19" s="72"/>
      <c r="AZ19" s="66"/>
      <c r="BA19" s="66"/>
      <c r="BB19" s="66"/>
      <c r="BC19" s="66"/>
      <c r="BD19" s="66"/>
      <c r="BE19" s="66"/>
      <c r="BF19" s="66"/>
      <c r="BG19" s="38"/>
      <c r="BH19" s="38"/>
      <c r="BI19" s="38"/>
      <c r="BJ19" s="38"/>
      <c r="BK19" s="38"/>
      <c r="BL19" s="38"/>
      <c r="BM19" s="38"/>
      <c r="BV19" s="6"/>
      <c r="BW19" s="41"/>
      <c r="BX19" s="42"/>
      <c r="BY19" s="6"/>
      <c r="BZ19" s="6"/>
      <c r="CA19" s="6"/>
      <c r="CB19" s="6"/>
      <c r="CC19"/>
      <c r="CE19"/>
      <c r="CF19"/>
      <c r="CG19"/>
      <c r="CH19"/>
      <c r="CI19"/>
      <c r="CJ19"/>
      <c r="CK19"/>
      <c r="CL19"/>
      <c r="CM19"/>
      <c r="CN19"/>
      <c r="CO19"/>
      <c r="CP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43" customFormat="1" ht="18" customHeight="1">
      <c r="B20" s="47">
        <f>IF($B9="","",$B9)</f>
        <v>0</v>
      </c>
      <c r="C20" s="80">
        <v>2</v>
      </c>
      <c r="D20" s="81">
        <v>2</v>
      </c>
      <c r="E20" s="76">
        <v>2</v>
      </c>
      <c r="F20" s="51" t="s">
        <v>8</v>
      </c>
      <c r="G20" s="77">
        <v>1</v>
      </c>
      <c r="H20" s="82">
        <v>8</v>
      </c>
      <c r="I20" s="83">
        <v>0</v>
      </c>
      <c r="J20" s="71"/>
      <c r="K20" s="68"/>
      <c r="L20" s="64"/>
      <c r="M20" s="59" t="s">
        <v>8</v>
      </c>
      <c r="N20" s="65"/>
      <c r="O20" s="69"/>
      <c r="P20" s="70"/>
      <c r="Q20" s="71"/>
      <c r="R20" s="68"/>
      <c r="S20" s="64"/>
      <c r="T20" s="59" t="s">
        <v>8</v>
      </c>
      <c r="U20" s="65"/>
      <c r="V20" s="69"/>
      <c r="W20" s="70"/>
      <c r="X20" s="71"/>
      <c r="Y20" s="68"/>
      <c r="Z20" s="64"/>
      <c r="AA20" s="59" t="s">
        <v>8</v>
      </c>
      <c r="AB20" s="65"/>
      <c r="AC20" s="69"/>
      <c r="AD20" s="70"/>
      <c r="AE20" s="147">
        <v>1</v>
      </c>
      <c r="AF20" s="141">
        <v>3</v>
      </c>
      <c r="AG20" s="148">
        <v>1</v>
      </c>
      <c r="AH20" s="143" t="s">
        <v>8</v>
      </c>
      <c r="AI20" s="149">
        <v>1</v>
      </c>
      <c r="AJ20" s="145">
        <v>3</v>
      </c>
      <c r="AK20" s="146">
        <v>1</v>
      </c>
      <c r="AL20" s="55" t="str">
        <f>IF($B9="","",$B9)</f>
        <v>SK Karate Spartak HK</v>
      </c>
      <c r="AM20" s="55"/>
      <c r="AN20" s="55"/>
      <c r="AO20" s="55"/>
      <c r="AP20" s="55"/>
      <c r="AQ20" s="55"/>
      <c r="AR20" s="55"/>
      <c r="AS20" s="36">
        <f>IF(AS21="","",7)</f>
        <v>7</v>
      </c>
      <c r="AT20" s="36"/>
      <c r="AU20" s="36"/>
      <c r="AV20" s="36"/>
      <c r="AW20" s="36"/>
      <c r="AX20" s="36"/>
      <c r="AY20" s="36"/>
      <c r="AZ20" s="46"/>
      <c r="BA20" s="46"/>
      <c r="BB20" s="46"/>
      <c r="BC20" s="46"/>
      <c r="BD20" s="46"/>
      <c r="BE20" s="46"/>
      <c r="BF20" s="46"/>
      <c r="BG20" s="38"/>
      <c r="BH20" s="38"/>
      <c r="BI20" s="38"/>
      <c r="BJ20" s="38"/>
      <c r="BK20" s="38"/>
      <c r="BL20" s="38"/>
      <c r="BM20" s="38"/>
      <c r="BV20" s="6"/>
      <c r="BW20" s="41"/>
      <c r="BX20" s="42"/>
      <c r="BY20" s="6"/>
      <c r="BZ20" s="6"/>
      <c r="CA20" s="6"/>
      <c r="CB20" s="6"/>
      <c r="CC20"/>
      <c r="CE20"/>
      <c r="CF20"/>
      <c r="CG20"/>
      <c r="CH20"/>
      <c r="CI20"/>
      <c r="CJ20"/>
      <c r="CK20"/>
      <c r="CL20"/>
      <c r="CM20"/>
      <c r="CN20"/>
      <c r="CO20"/>
      <c r="CP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43" customFormat="1" ht="18" customHeight="1">
      <c r="B21" s="47">
        <f>IF($B10="","",$B10)</f>
        <v>0</v>
      </c>
      <c r="C21" s="67"/>
      <c r="D21" s="68"/>
      <c r="E21" s="64"/>
      <c r="F21" s="59" t="s">
        <v>8</v>
      </c>
      <c r="G21" s="65"/>
      <c r="H21" s="69"/>
      <c r="I21" s="70"/>
      <c r="J21" s="71"/>
      <c r="K21" s="68"/>
      <c r="L21" s="64"/>
      <c r="M21" s="59" t="s">
        <v>8</v>
      </c>
      <c r="N21" s="65"/>
      <c r="O21" s="69"/>
      <c r="P21" s="70"/>
      <c r="Q21" s="154">
        <v>0</v>
      </c>
      <c r="R21" s="151">
        <v>0</v>
      </c>
      <c r="S21" s="148">
        <v>0</v>
      </c>
      <c r="T21" s="143" t="s">
        <v>8</v>
      </c>
      <c r="U21" s="149">
        <v>0</v>
      </c>
      <c r="V21" s="152">
        <v>0</v>
      </c>
      <c r="W21" s="153">
        <v>0</v>
      </c>
      <c r="X21" s="90">
        <v>1</v>
      </c>
      <c r="Y21" s="81">
        <v>1</v>
      </c>
      <c r="Z21" s="76">
        <v>1</v>
      </c>
      <c r="AA21" s="51" t="s">
        <v>8</v>
      </c>
      <c r="AB21" s="77">
        <v>1</v>
      </c>
      <c r="AC21" s="82">
        <v>1</v>
      </c>
      <c r="AD21" s="83">
        <v>1</v>
      </c>
      <c r="AE21" s="90">
        <v>1</v>
      </c>
      <c r="AF21" s="81">
        <v>3</v>
      </c>
      <c r="AG21" s="76">
        <v>1</v>
      </c>
      <c r="AH21" s="51" t="s">
        <v>8</v>
      </c>
      <c r="AI21" s="77">
        <v>1</v>
      </c>
      <c r="AJ21" s="82">
        <v>2</v>
      </c>
      <c r="AK21" s="83">
        <v>1</v>
      </c>
      <c r="AL21" s="74">
        <v>0</v>
      </c>
      <c r="AM21" s="75">
        <v>8</v>
      </c>
      <c r="AN21" s="76">
        <v>1</v>
      </c>
      <c r="AO21" s="51" t="s">
        <v>8</v>
      </c>
      <c r="AP21" s="77">
        <v>2</v>
      </c>
      <c r="AQ21" s="78">
        <v>2</v>
      </c>
      <c r="AR21" s="79">
        <v>2</v>
      </c>
      <c r="AS21" s="55" t="str">
        <f>IF($B10="","",$B10)</f>
        <v>Fight Club Č.Budějovice</v>
      </c>
      <c r="AT21" s="55"/>
      <c r="AU21" s="55"/>
      <c r="AV21" s="55"/>
      <c r="AW21" s="55"/>
      <c r="AX21" s="55"/>
      <c r="AY21" s="55"/>
      <c r="AZ21" s="36">
        <f>IF(AZ22="","",8)</f>
        <v>8</v>
      </c>
      <c r="BA21" s="36"/>
      <c r="BB21" s="36"/>
      <c r="BC21" s="36"/>
      <c r="BD21" s="36"/>
      <c r="BE21" s="36"/>
      <c r="BF21" s="36"/>
      <c r="BG21" s="46"/>
      <c r="BH21" s="46"/>
      <c r="BI21" s="46"/>
      <c r="BJ21" s="46"/>
      <c r="BK21" s="46"/>
      <c r="BL21" s="46"/>
      <c r="BM21" s="46"/>
      <c r="BV21" s="6"/>
      <c r="BW21" s="41"/>
      <c r="BX21" s="42"/>
      <c r="BY21" s="6"/>
      <c r="BZ21" s="6"/>
      <c r="CA21" s="6"/>
      <c r="CB21" s="6"/>
      <c r="CC21"/>
      <c r="CE21"/>
      <c r="CF21"/>
      <c r="CG21"/>
      <c r="CH21"/>
      <c r="CI21"/>
      <c r="CJ21"/>
      <c r="CK21"/>
      <c r="CL21"/>
      <c r="CM21"/>
      <c r="CN21"/>
      <c r="CO21"/>
      <c r="CP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3" customFormat="1" ht="18" customHeight="1">
      <c r="B22" s="47">
        <f>IF($B11="","",$B11)</f>
        <v>0</v>
      </c>
      <c r="C22" s="67"/>
      <c r="D22" s="68"/>
      <c r="E22" s="64"/>
      <c r="F22" s="59" t="s">
        <v>8</v>
      </c>
      <c r="G22" s="65"/>
      <c r="H22" s="69"/>
      <c r="I22" s="70"/>
      <c r="J22" s="154">
        <v>0</v>
      </c>
      <c r="K22" s="151">
        <v>0</v>
      </c>
      <c r="L22" s="148">
        <v>0</v>
      </c>
      <c r="M22" s="143" t="s">
        <v>8</v>
      </c>
      <c r="N22" s="149">
        <v>2</v>
      </c>
      <c r="O22" s="152">
        <v>16</v>
      </c>
      <c r="P22" s="153">
        <v>2</v>
      </c>
      <c r="Q22" s="90">
        <v>2</v>
      </c>
      <c r="R22" s="81">
        <v>3</v>
      </c>
      <c r="S22" s="76">
        <v>2</v>
      </c>
      <c r="T22" s="51" t="s">
        <v>8</v>
      </c>
      <c r="U22" s="77">
        <v>1</v>
      </c>
      <c r="V22" s="82">
        <v>8</v>
      </c>
      <c r="W22" s="83">
        <v>0</v>
      </c>
      <c r="X22" s="71"/>
      <c r="Y22" s="68"/>
      <c r="Z22" s="64"/>
      <c r="AA22" s="59" t="s">
        <v>8</v>
      </c>
      <c r="AB22" s="65"/>
      <c r="AC22" s="69"/>
      <c r="AD22" s="70"/>
      <c r="AE22" s="90">
        <v>0</v>
      </c>
      <c r="AF22" s="81">
        <v>0</v>
      </c>
      <c r="AG22" s="76">
        <v>0</v>
      </c>
      <c r="AH22" s="51" t="s">
        <v>8</v>
      </c>
      <c r="AI22" s="77">
        <v>2</v>
      </c>
      <c r="AJ22" s="82">
        <v>11</v>
      </c>
      <c r="AK22" s="83">
        <v>2</v>
      </c>
      <c r="AL22" s="90">
        <v>1</v>
      </c>
      <c r="AM22" s="81">
        <v>9</v>
      </c>
      <c r="AN22" s="76">
        <v>1</v>
      </c>
      <c r="AO22" s="51" t="s">
        <v>8</v>
      </c>
      <c r="AP22" s="77">
        <v>1</v>
      </c>
      <c r="AQ22" s="82">
        <v>9</v>
      </c>
      <c r="AR22" s="83">
        <v>1</v>
      </c>
      <c r="AS22" s="147">
        <v>0</v>
      </c>
      <c r="AT22" s="141">
        <v>0</v>
      </c>
      <c r="AU22" s="148">
        <v>0</v>
      </c>
      <c r="AV22" s="143" t="s">
        <v>8</v>
      </c>
      <c r="AW22" s="149">
        <v>0</v>
      </c>
      <c r="AX22" s="145">
        <v>0</v>
      </c>
      <c r="AY22" s="146">
        <v>0</v>
      </c>
      <c r="AZ22" s="55" t="str">
        <f>IF($B11="","",$B11)</f>
        <v>SKK Shotokan Liberec</v>
      </c>
      <c r="BA22" s="55"/>
      <c r="BB22" s="55"/>
      <c r="BC22" s="55"/>
      <c r="BD22" s="55"/>
      <c r="BE22" s="55"/>
      <c r="BF22" s="55"/>
      <c r="BG22" s="91">
        <f>IF(BG23="","",9)</f>
        <v>9</v>
      </c>
      <c r="BH22" s="91"/>
      <c r="BI22" s="91"/>
      <c r="BJ22" s="91"/>
      <c r="BK22" s="91"/>
      <c r="BL22" s="91"/>
      <c r="BM22" s="91"/>
      <c r="BV22" s="6"/>
      <c r="BW22" s="41"/>
      <c r="BX22" s="42"/>
      <c r="BY22" s="6"/>
      <c r="BZ22" s="6"/>
      <c r="CA22" s="6"/>
      <c r="CB22" s="6"/>
      <c r="CC22"/>
      <c r="CE22"/>
      <c r="CF22"/>
      <c r="CG22"/>
      <c r="CH22"/>
      <c r="CI22"/>
      <c r="CJ22"/>
      <c r="CK22"/>
      <c r="CL22"/>
      <c r="CM22"/>
      <c r="CN22"/>
      <c r="CO22"/>
      <c r="CP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3" customFormat="1" ht="18" customHeight="1">
      <c r="B23" s="47">
        <f>IF($B12="","",$B12)</f>
        <v>0</v>
      </c>
      <c r="C23" s="67"/>
      <c r="D23" s="68"/>
      <c r="E23" s="64"/>
      <c r="F23" s="59" t="s">
        <v>8</v>
      </c>
      <c r="G23" s="65"/>
      <c r="H23" s="69"/>
      <c r="I23" s="70"/>
      <c r="J23" s="90">
        <v>0</v>
      </c>
      <c r="K23" s="81">
        <v>0</v>
      </c>
      <c r="L23" s="76">
        <v>0</v>
      </c>
      <c r="M23" s="51" t="s">
        <v>8</v>
      </c>
      <c r="N23" s="77">
        <v>0</v>
      </c>
      <c r="O23" s="82">
        <v>0</v>
      </c>
      <c r="P23" s="83">
        <v>0</v>
      </c>
      <c r="Q23" s="90">
        <v>0</v>
      </c>
      <c r="R23" s="81">
        <v>0</v>
      </c>
      <c r="S23" s="76">
        <v>0</v>
      </c>
      <c r="T23" s="51" t="s">
        <v>8</v>
      </c>
      <c r="U23" s="92">
        <v>2</v>
      </c>
      <c r="V23" s="82">
        <v>16</v>
      </c>
      <c r="W23" s="93">
        <v>2</v>
      </c>
      <c r="X23" s="90">
        <v>0</v>
      </c>
      <c r="Y23" s="81">
        <v>0</v>
      </c>
      <c r="Z23" s="76">
        <v>0</v>
      </c>
      <c r="AA23" s="51" t="s">
        <v>8</v>
      </c>
      <c r="AB23" s="77">
        <v>2</v>
      </c>
      <c r="AC23" s="82">
        <v>16</v>
      </c>
      <c r="AD23" s="83">
        <v>2</v>
      </c>
      <c r="AE23" s="154">
        <v>0</v>
      </c>
      <c r="AF23" s="151">
        <v>0</v>
      </c>
      <c r="AG23" s="148">
        <v>0</v>
      </c>
      <c r="AH23" s="143" t="s">
        <v>8</v>
      </c>
      <c r="AI23" s="149">
        <v>2</v>
      </c>
      <c r="AJ23" s="152">
        <v>13</v>
      </c>
      <c r="AK23" s="153">
        <v>2</v>
      </c>
      <c r="AL23" s="154">
        <v>0</v>
      </c>
      <c r="AM23" s="151">
        <v>0</v>
      </c>
      <c r="AN23" s="148">
        <v>0</v>
      </c>
      <c r="AO23" s="143" t="s">
        <v>8</v>
      </c>
      <c r="AP23" s="149">
        <v>2</v>
      </c>
      <c r="AQ23" s="152">
        <v>9</v>
      </c>
      <c r="AR23" s="153">
        <v>2</v>
      </c>
      <c r="AS23" s="154">
        <v>2</v>
      </c>
      <c r="AT23" s="151">
        <v>16</v>
      </c>
      <c r="AU23" s="148">
        <v>2</v>
      </c>
      <c r="AV23" s="143" t="s">
        <v>8</v>
      </c>
      <c r="AW23" s="149">
        <v>0</v>
      </c>
      <c r="AX23" s="152">
        <v>0</v>
      </c>
      <c r="AY23" s="153">
        <v>0</v>
      </c>
      <c r="AZ23" s="63"/>
      <c r="BA23" s="57"/>
      <c r="BB23" s="64"/>
      <c r="BC23" s="59" t="s">
        <v>8</v>
      </c>
      <c r="BD23" s="65"/>
      <c r="BE23" s="61"/>
      <c r="BF23" s="62"/>
      <c r="BG23" s="94" t="str">
        <f>IF($B12="","",$B12)</f>
        <v>TJ Baník Havířov</v>
      </c>
      <c r="BH23" s="94"/>
      <c r="BI23" s="94"/>
      <c r="BJ23" s="94"/>
      <c r="BK23" s="94"/>
      <c r="BL23" s="94"/>
      <c r="BM23" s="94"/>
      <c r="BV23" s="6"/>
      <c r="BW23" s="41"/>
      <c r="BX23" s="42"/>
      <c r="BY23" s="6"/>
      <c r="BZ23" s="6"/>
      <c r="CA23" s="6"/>
      <c r="CB23" s="6"/>
      <c r="CC23"/>
      <c r="CE23"/>
      <c r="CF23"/>
      <c r="CG23"/>
      <c r="CH23"/>
      <c r="CI23"/>
      <c r="CJ23"/>
      <c r="CK23"/>
      <c r="CL23"/>
      <c r="CM23"/>
      <c r="CN23"/>
      <c r="CO23"/>
      <c r="CP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8" customHeight="1"/>
    <row r="26" spans="2:24" ht="12.75">
      <c r="B26" s="95" t="s">
        <v>20</v>
      </c>
      <c r="C26" s="96" t="s">
        <v>21</v>
      </c>
      <c r="D26" s="96"/>
      <c r="E26" s="97" t="s">
        <v>22</v>
      </c>
      <c r="F26" s="97"/>
      <c r="G26" s="97"/>
      <c r="H26" s="97"/>
      <c r="I26" s="97"/>
      <c r="J26" s="97"/>
      <c r="K26" s="97"/>
      <c r="L26" s="98" t="s">
        <v>23</v>
      </c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5"/>
      <c r="X26" s="5"/>
    </row>
    <row r="27" spans="2:24" ht="12.75">
      <c r="B27" s="100" t="s">
        <v>43</v>
      </c>
      <c r="C27" s="96"/>
      <c r="D27" s="96"/>
      <c r="E27" s="101" t="s">
        <v>25</v>
      </c>
      <c r="F27" s="101"/>
      <c r="G27" s="101"/>
      <c r="H27" s="102" t="s">
        <v>26</v>
      </c>
      <c r="I27" s="102"/>
      <c r="J27" s="103" t="s">
        <v>27</v>
      </c>
      <c r="K27" s="103"/>
      <c r="L27" s="101" t="s">
        <v>25</v>
      </c>
      <c r="M27" s="101"/>
      <c r="N27" s="101"/>
      <c r="O27" s="102" t="s">
        <v>26</v>
      </c>
      <c r="P27" s="102"/>
      <c r="Q27" s="104" t="s">
        <v>27</v>
      </c>
      <c r="R27" s="104"/>
      <c r="S27" s="99"/>
      <c r="T27" s="99"/>
      <c r="U27" s="99"/>
      <c r="V27" s="99"/>
      <c r="W27" s="5"/>
      <c r="X27" s="5"/>
    </row>
    <row r="28" spans="2:31" ht="19.5" customHeight="1">
      <c r="B28" s="105" t="s">
        <v>4</v>
      </c>
      <c r="C28" s="106">
        <f>SUM(I16:I23)</f>
        <v>7</v>
      </c>
      <c r="D28" s="107"/>
      <c r="E28" s="108">
        <f>SUM(G16:G23)</f>
        <v>8</v>
      </c>
      <c r="F28" s="109" t="s">
        <v>8</v>
      </c>
      <c r="G28" s="109">
        <f>SUM(E16:E23)</f>
        <v>3</v>
      </c>
      <c r="H28" s="110"/>
      <c r="I28" s="111">
        <f>E28-G28</f>
        <v>5</v>
      </c>
      <c r="J28" s="112">
        <f>E28/G28</f>
        <v>2.6666666666666665</v>
      </c>
      <c r="K28" s="111"/>
      <c r="L28" s="113">
        <f>SUM(H16:H23)</f>
        <v>61</v>
      </c>
      <c r="M28" s="109" t="s">
        <v>8</v>
      </c>
      <c r="N28" s="114">
        <f>SUM(D16:D23)</f>
        <v>6</v>
      </c>
      <c r="O28" s="110"/>
      <c r="P28" s="111">
        <f>L28-N28</f>
        <v>55</v>
      </c>
      <c r="Q28" s="112">
        <f>L28/N28</f>
        <v>10.166666666666666</v>
      </c>
      <c r="R28" s="115"/>
      <c r="S28" s="99"/>
      <c r="T28" s="116"/>
      <c r="U28" s="116"/>
      <c r="V28" s="99"/>
      <c r="W28" s="5"/>
      <c r="X28" s="5"/>
      <c r="AB28" s="25"/>
      <c r="AC28" s="26"/>
      <c r="AD28" s="25"/>
      <c r="AE28" s="26"/>
    </row>
    <row r="29" spans="2:31" ht="19.5" customHeight="1">
      <c r="B29" s="117" t="s">
        <v>6</v>
      </c>
      <c r="C29" s="118">
        <f>SUM(P17:P23,C16)</f>
        <v>6</v>
      </c>
      <c r="D29" s="119"/>
      <c r="E29" s="120">
        <f>SUM(N17:N23,E16)</f>
        <v>6</v>
      </c>
      <c r="F29" s="109" t="s">
        <v>8</v>
      </c>
      <c r="G29" s="120">
        <f>SUM(L17:L23,G16)</f>
        <v>2</v>
      </c>
      <c r="H29" s="121"/>
      <c r="I29" s="111">
        <f>E29-G29</f>
        <v>4</v>
      </c>
      <c r="J29" s="112">
        <f>E29/G29</f>
        <v>3</v>
      </c>
      <c r="K29" s="122"/>
      <c r="L29" s="123">
        <f>SUM(O17:O23,D16)</f>
        <v>48</v>
      </c>
      <c r="M29" s="109" t="s">
        <v>8</v>
      </c>
      <c r="N29" s="124">
        <f>SUM(K17:K23,H16)</f>
        <v>16</v>
      </c>
      <c r="O29" s="121"/>
      <c r="P29" s="111">
        <f>L29-N29</f>
        <v>32</v>
      </c>
      <c r="Q29" s="112">
        <f>L29/N29</f>
        <v>3</v>
      </c>
      <c r="R29" s="125"/>
      <c r="S29" s="99"/>
      <c r="T29" s="116"/>
      <c r="U29" s="116" t="s">
        <v>28</v>
      </c>
      <c r="V29" s="99"/>
      <c r="W29" s="5"/>
      <c r="X29" s="5"/>
      <c r="AB29" s="25"/>
      <c r="AC29" s="26"/>
      <c r="AD29" s="25"/>
      <c r="AE29" s="26"/>
    </row>
    <row r="30" spans="2:31" ht="19.5" customHeight="1">
      <c r="B30" s="117" t="s">
        <v>7</v>
      </c>
      <c r="C30" s="118">
        <f>SUM(W18:W23,C17,J17)</f>
        <v>2</v>
      </c>
      <c r="D30" s="119"/>
      <c r="E30" s="123">
        <f>SUM(U18:U23,E17,L17)</f>
        <v>3</v>
      </c>
      <c r="F30" s="109" t="s">
        <v>8</v>
      </c>
      <c r="G30" s="124">
        <f>SUM(S18:S23,G17,N17)</f>
        <v>6</v>
      </c>
      <c r="H30" s="121"/>
      <c r="I30" s="111">
        <f>E30-G30</f>
        <v>-3</v>
      </c>
      <c r="J30" s="112">
        <f>E30/G30</f>
        <v>0.5</v>
      </c>
      <c r="K30" s="122"/>
      <c r="L30" s="123">
        <f>SUM(V18:V23,D17,K17)</f>
        <v>24</v>
      </c>
      <c r="M30" s="109" t="s">
        <v>8</v>
      </c>
      <c r="N30" s="124">
        <f>SUM(R18:R23,H17,O17)</f>
        <v>35</v>
      </c>
      <c r="O30" s="121"/>
      <c r="P30" s="111">
        <f>L30-N30</f>
        <v>-11</v>
      </c>
      <c r="Q30" s="112">
        <f>L30/N30</f>
        <v>0.6857142857142857</v>
      </c>
      <c r="R30" s="125"/>
      <c r="S30" s="99"/>
      <c r="T30" s="116"/>
      <c r="U30" s="116"/>
      <c r="V30" s="99"/>
      <c r="W30" s="5"/>
      <c r="X30" s="5"/>
      <c r="AB30" s="25"/>
      <c r="AC30" s="26"/>
      <c r="AD30" s="25"/>
      <c r="AE30" s="26"/>
    </row>
    <row r="31" spans="2:31" ht="19.5" customHeight="1">
      <c r="B31" s="117" t="s">
        <v>9</v>
      </c>
      <c r="C31" s="118">
        <f>SUM(AD19:AD23,C18,J18,Q18)</f>
        <v>3</v>
      </c>
      <c r="D31" s="119"/>
      <c r="E31" s="123">
        <f>SUM(AB19:AB23,E18,L18,S18)</f>
        <v>3</v>
      </c>
      <c r="F31" s="109" t="s">
        <v>8</v>
      </c>
      <c r="G31" s="124">
        <f>SUM(Z19:Z23,G18,N18,U18)</f>
        <v>6</v>
      </c>
      <c r="H31" s="121"/>
      <c r="I31" s="111">
        <f>E31-G31</f>
        <v>-3</v>
      </c>
      <c r="J31" s="112">
        <f>E31/G31</f>
        <v>0.5</v>
      </c>
      <c r="K31" s="122"/>
      <c r="L31" s="123">
        <f>SUM(AC19:AC23,D18,K18,R18)</f>
        <v>17</v>
      </c>
      <c r="M31" s="109" t="s">
        <v>8</v>
      </c>
      <c r="N31" s="124">
        <f>SUM(Y19:Y23,H18,O18,V18)</f>
        <v>34</v>
      </c>
      <c r="O31" s="121"/>
      <c r="P31" s="111">
        <f>L31-N31</f>
        <v>-17</v>
      </c>
      <c r="Q31" s="112">
        <f>L31/N31</f>
        <v>0.5</v>
      </c>
      <c r="R31" s="125"/>
      <c r="S31" s="99"/>
      <c r="T31" s="116"/>
      <c r="U31" s="116"/>
      <c r="V31" s="99"/>
      <c r="W31" s="5"/>
      <c r="X31" s="5"/>
      <c r="AB31" s="25"/>
      <c r="AC31" s="26"/>
      <c r="AD31" s="25"/>
      <c r="AE31" s="26"/>
    </row>
    <row r="32" spans="2:31" ht="19.5" customHeight="1">
      <c r="B32" s="155" t="s">
        <v>11</v>
      </c>
      <c r="C32" s="156">
        <f>SUM(AK20:AK23,C19,J19,Q19,X19)</f>
        <v>9</v>
      </c>
      <c r="D32" s="119"/>
      <c r="E32" s="123">
        <f>SUM(AI20:AI23,E19,L19,S19,Z19)</f>
        <v>8</v>
      </c>
      <c r="F32" s="109" t="s">
        <v>8</v>
      </c>
      <c r="G32" s="124">
        <f>SUM(AG20:AG23,G19,N19,U19,AB19)</f>
        <v>3</v>
      </c>
      <c r="H32" s="121"/>
      <c r="I32" s="111">
        <f>E32-G32</f>
        <v>5</v>
      </c>
      <c r="J32" s="112">
        <f>E32/G32</f>
        <v>2.6666666666666665</v>
      </c>
      <c r="K32" s="122"/>
      <c r="L32" s="123">
        <f>SUM(AJ20:AJ23,D19,K19,R19,Y19)</f>
        <v>34</v>
      </c>
      <c r="M32" s="109" t="s">
        <v>8</v>
      </c>
      <c r="N32" s="124">
        <f>SUM(AF20:AF23,H19,O19,V19,AC19)</f>
        <v>11</v>
      </c>
      <c r="O32" s="121"/>
      <c r="P32" s="111">
        <f>L32-N32</f>
        <v>23</v>
      </c>
      <c r="Q32" s="112">
        <f>L32/N32</f>
        <v>3.090909090909091</v>
      </c>
      <c r="R32" s="125"/>
      <c r="S32" s="99"/>
      <c r="T32" s="116"/>
      <c r="U32" s="116"/>
      <c r="V32" s="99"/>
      <c r="W32" s="5"/>
      <c r="X32" s="5"/>
      <c r="AB32" s="25"/>
      <c r="AC32" s="26"/>
      <c r="AD32" s="25"/>
      <c r="AE32" s="26"/>
    </row>
    <row r="33" spans="2:18" ht="19.5" customHeight="1">
      <c r="B33" s="117" t="s">
        <v>13</v>
      </c>
      <c r="C33" s="106">
        <f>SUM(AR21:AR23,C20,J20,Q20,X20,AE20)</f>
        <v>8</v>
      </c>
      <c r="D33" s="107"/>
      <c r="E33" s="108">
        <f>SUM(AP21:AP23,E20,L20,S20,Z20,AG20)</f>
        <v>8</v>
      </c>
      <c r="F33" s="109" t="s">
        <v>8</v>
      </c>
      <c r="G33" s="109">
        <f>SUM(AN21:AN23,G20,N20,U20,AB20,AI20)</f>
        <v>4</v>
      </c>
      <c r="H33" s="110"/>
      <c r="I33" s="111">
        <f>E33-G33</f>
        <v>4</v>
      </c>
      <c r="J33" s="112">
        <f>E33/G33</f>
        <v>2</v>
      </c>
      <c r="K33" s="111"/>
      <c r="L33" s="113">
        <f>SUM(AQ21:AQ23,D20,K20,R20,Y20,AF20)</f>
        <v>25</v>
      </c>
      <c r="M33" s="109" t="s">
        <v>8</v>
      </c>
      <c r="N33" s="114">
        <f>SUM(AM21:AM23,H20,O20,V20,AC20,AJ20)</f>
        <v>28</v>
      </c>
      <c r="O33" s="110"/>
      <c r="P33" s="111">
        <f>L33-N33</f>
        <v>-3</v>
      </c>
      <c r="Q33" s="112">
        <f>L33/N33</f>
        <v>0.8928571428571429</v>
      </c>
      <c r="R33" s="115"/>
    </row>
    <row r="34" spans="2:18" ht="19.5" customHeight="1">
      <c r="B34" s="117" t="s">
        <v>15</v>
      </c>
      <c r="C34" s="118">
        <f>SUM(AY22:AY23,C21,J21,Q21,X21,AE21,AL21)</f>
        <v>2</v>
      </c>
      <c r="D34" s="119"/>
      <c r="E34" s="120">
        <f>SUM(AW22:AW23,E21,L21,S21,Z21,AG21,AN21)</f>
        <v>3</v>
      </c>
      <c r="F34" s="109" t="s">
        <v>8</v>
      </c>
      <c r="G34" s="120">
        <f>SUM(AU22:AU23,G21,N21,U21,AB21,AI21,AP21)</f>
        <v>6</v>
      </c>
      <c r="H34" s="121"/>
      <c r="I34" s="111">
        <f>E34-G34</f>
        <v>-3</v>
      </c>
      <c r="J34" s="112">
        <f>E34/G34</f>
        <v>0.5</v>
      </c>
      <c r="K34" s="122"/>
      <c r="L34" s="123">
        <f>SUM(AX22:AX23,D21,K21,R21,Y21,AF21,AM21)</f>
        <v>12</v>
      </c>
      <c r="M34" s="109" t="s">
        <v>8</v>
      </c>
      <c r="N34" s="124">
        <f>SUM(AT22:AT23,H21,O21,V21,AC21,AJ21,AQ21)</f>
        <v>21</v>
      </c>
      <c r="O34" s="121"/>
      <c r="P34" s="111">
        <f>L34-N34</f>
        <v>-9</v>
      </c>
      <c r="Q34" s="112">
        <f>L34/N34</f>
        <v>0.5714285714285714</v>
      </c>
      <c r="R34" s="125"/>
    </row>
    <row r="35" spans="2:18" ht="19.5" customHeight="1">
      <c r="B35" s="117" t="s">
        <v>16</v>
      </c>
      <c r="C35" s="118">
        <f>SUM(BF23:BF23,C22,J22,Q22,X22,AE22,AL22,AS22)</f>
        <v>3</v>
      </c>
      <c r="D35" s="119"/>
      <c r="E35" s="123">
        <f>SUM(BD23:BD23,E22,L22,S22,Z22,AG22,AN22,AU22)</f>
        <v>3</v>
      </c>
      <c r="F35" s="109" t="s">
        <v>8</v>
      </c>
      <c r="G35" s="124">
        <f>SUM(BB23:BB23,G22,N22,U22,AB22,AI22,AP22,AW22)</f>
        <v>6</v>
      </c>
      <c r="H35" s="121"/>
      <c r="I35" s="111">
        <f>E35-G35</f>
        <v>-3</v>
      </c>
      <c r="J35" s="112">
        <f>E35/G35</f>
        <v>0.5</v>
      </c>
      <c r="K35" s="122"/>
      <c r="L35" s="123">
        <f>SUM(BE23:BE23,D22,K22,R22,Y22,AF22,AM22,AT22)</f>
        <v>12</v>
      </c>
      <c r="M35" s="109" t="s">
        <v>8</v>
      </c>
      <c r="N35" s="124">
        <f>SUM(BA23:BA23,H22,O22,V22,AC22,AJ22,AQ22,AX22)</f>
        <v>44</v>
      </c>
      <c r="O35" s="121"/>
      <c r="P35" s="111">
        <f>L35-N35</f>
        <v>-32</v>
      </c>
      <c r="Q35" s="112">
        <f>L35/N35</f>
        <v>0.2727272727272727</v>
      </c>
      <c r="R35" s="125"/>
    </row>
    <row r="36" spans="2:18" ht="19.5" customHeight="1">
      <c r="B36" s="128" t="s">
        <v>17</v>
      </c>
      <c r="C36" s="118">
        <f>SUM(C23,J23,Q23,X23,AE23,AL23,AS23,AZ23)</f>
        <v>2</v>
      </c>
      <c r="D36" s="119"/>
      <c r="E36" s="123">
        <f>SUM(E23,L23,S23,Z23,AG23,AN23,AU23,BB23)</f>
        <v>2</v>
      </c>
      <c r="F36" s="109" t="s">
        <v>8</v>
      </c>
      <c r="G36" s="124">
        <f>SUM(G23,N23,U23,AB23,AI23,AP23,AW23,BD23)</f>
        <v>8</v>
      </c>
      <c r="H36" s="121"/>
      <c r="I36" s="111">
        <f>E36-G36</f>
        <v>-6</v>
      </c>
      <c r="J36" s="112">
        <f>E36/G36</f>
        <v>0.25</v>
      </c>
      <c r="K36" s="122"/>
      <c r="L36" s="123">
        <f>SUM(D23,K23,R23,Y23,AF23,AM23,AT23,BA23)</f>
        <v>16</v>
      </c>
      <c r="M36" s="109" t="s">
        <v>8</v>
      </c>
      <c r="N36" s="124">
        <f>SUM(H23,O23,V23,AC23,AJ23,AQ23,AX23,BE23)</f>
        <v>54</v>
      </c>
      <c r="O36" s="121"/>
      <c r="P36" s="111">
        <f>L36-N36</f>
        <v>-38</v>
      </c>
      <c r="Q36" s="112">
        <f>L36/N36</f>
        <v>0.2962962962962963</v>
      </c>
      <c r="R36" s="125"/>
    </row>
    <row r="38" spans="1:5" ht="19.5" customHeight="1">
      <c r="A38" s="129" t="s">
        <v>29</v>
      </c>
      <c r="B38" s="130" t="s">
        <v>20</v>
      </c>
      <c r="C38" s="129" t="s">
        <v>44</v>
      </c>
      <c r="D38" s="129"/>
      <c r="E38" s="129"/>
    </row>
    <row r="39" spans="1:5" ht="19.5" customHeight="1">
      <c r="A39" s="131" t="s">
        <v>31</v>
      </c>
      <c r="B39" s="132" t="s">
        <v>11</v>
      </c>
      <c r="C39" s="133">
        <v>9</v>
      </c>
      <c r="D39" s="134">
        <v>5</v>
      </c>
      <c r="E39" s="134">
        <v>23</v>
      </c>
    </row>
    <row r="40" spans="1:5" ht="19.5" customHeight="1">
      <c r="A40" s="131" t="s">
        <v>32</v>
      </c>
      <c r="B40" s="132" t="s">
        <v>13</v>
      </c>
      <c r="C40" s="133">
        <v>8</v>
      </c>
      <c r="D40" s="134">
        <v>4</v>
      </c>
      <c r="E40" s="134">
        <v>-3</v>
      </c>
    </row>
    <row r="41" spans="1:5" ht="19.5" customHeight="1">
      <c r="A41" s="131" t="s">
        <v>33</v>
      </c>
      <c r="B41" s="132" t="s">
        <v>4</v>
      </c>
      <c r="C41" s="133">
        <v>7</v>
      </c>
      <c r="D41" s="134">
        <v>5</v>
      </c>
      <c r="E41" s="134">
        <v>55</v>
      </c>
    </row>
    <row r="42" spans="1:5" ht="19.5" customHeight="1">
      <c r="A42" s="131" t="s">
        <v>34</v>
      </c>
      <c r="B42" s="132" t="s">
        <v>6</v>
      </c>
      <c r="C42" s="133">
        <v>6</v>
      </c>
      <c r="D42" s="134">
        <v>4</v>
      </c>
      <c r="E42" s="134">
        <v>32</v>
      </c>
    </row>
    <row r="43" spans="1:5" ht="19.5" customHeight="1">
      <c r="A43" s="131" t="s">
        <v>35</v>
      </c>
      <c r="B43" s="132" t="s">
        <v>9</v>
      </c>
      <c r="C43" s="131">
        <v>3</v>
      </c>
      <c r="D43" s="135">
        <v>-3</v>
      </c>
      <c r="E43" s="135">
        <v>-17</v>
      </c>
    </row>
    <row r="44" spans="1:5" ht="19.5" customHeight="1">
      <c r="A44" s="131" t="s">
        <v>36</v>
      </c>
      <c r="B44" s="132" t="s">
        <v>16</v>
      </c>
      <c r="C44" s="133">
        <v>3</v>
      </c>
      <c r="D44" s="134">
        <v>-3</v>
      </c>
      <c r="E44" s="134">
        <v>-32</v>
      </c>
    </row>
    <row r="45" spans="1:5" ht="19.5" customHeight="1">
      <c r="A45" s="131" t="s">
        <v>37</v>
      </c>
      <c r="B45" s="132" t="s">
        <v>15</v>
      </c>
      <c r="C45" s="133">
        <v>2</v>
      </c>
      <c r="D45" s="134">
        <v>-3</v>
      </c>
      <c r="E45" s="134">
        <v>-9</v>
      </c>
    </row>
    <row r="46" spans="1:5" ht="19.5" customHeight="1">
      <c r="A46" s="131" t="s">
        <v>38</v>
      </c>
      <c r="B46" s="132" t="s">
        <v>7</v>
      </c>
      <c r="C46" s="133">
        <v>2</v>
      </c>
      <c r="D46" s="134">
        <v>-3</v>
      </c>
      <c r="E46" s="134">
        <v>-11</v>
      </c>
    </row>
    <row r="47" spans="1:5" ht="19.5" customHeight="1">
      <c r="A47" s="131" t="s">
        <v>39</v>
      </c>
      <c r="B47" s="136" t="s">
        <v>17</v>
      </c>
      <c r="C47" s="133">
        <v>2</v>
      </c>
      <c r="D47" s="134">
        <v>-6</v>
      </c>
      <c r="E47" s="134">
        <v>-38</v>
      </c>
    </row>
  </sheetData>
  <mergeCells count="64">
    <mergeCell ref="C1:K1"/>
    <mergeCell ref="L1:T1"/>
    <mergeCell ref="D4:E4"/>
    <mergeCell ref="R4:V4"/>
    <mergeCell ref="D5:E5"/>
    <mergeCell ref="D6:E6"/>
    <mergeCell ref="S7:Z7"/>
    <mergeCell ref="R8:AG8"/>
    <mergeCell ref="Q9:AG9"/>
    <mergeCell ref="C14:I14"/>
    <mergeCell ref="J14:P14"/>
    <mergeCell ref="Q14:W14"/>
    <mergeCell ref="X14:AD14"/>
    <mergeCell ref="AE14:BM15"/>
    <mergeCell ref="C15:I15"/>
    <mergeCell ref="J15:P15"/>
    <mergeCell ref="Q15:W15"/>
    <mergeCell ref="X15:AD15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Q17:W17"/>
    <mergeCell ref="X17:AD17"/>
    <mergeCell ref="AE17:AK17"/>
    <mergeCell ref="AL17:AR17"/>
    <mergeCell ref="AS17:AY17"/>
    <mergeCell ref="AZ17:BF17"/>
    <mergeCell ref="BG17:BM17"/>
    <mergeCell ref="X18:AD18"/>
    <mergeCell ref="AE18:AK18"/>
    <mergeCell ref="AL18:AR18"/>
    <mergeCell ref="AS18:AY18"/>
    <mergeCell ref="AZ18:BF18"/>
    <mergeCell ref="BG18:BM18"/>
    <mergeCell ref="AE19:AK19"/>
    <mergeCell ref="AL19:AR19"/>
    <mergeCell ref="AS19:AY19"/>
    <mergeCell ref="AZ19:BF19"/>
    <mergeCell ref="BG19:BM19"/>
    <mergeCell ref="AL20:AR20"/>
    <mergeCell ref="AS20:AY20"/>
    <mergeCell ref="AZ20:BF20"/>
    <mergeCell ref="BG20:BM20"/>
    <mergeCell ref="AS21:AY21"/>
    <mergeCell ref="AZ21:BF21"/>
    <mergeCell ref="BG21:BM21"/>
    <mergeCell ref="AZ22:BF22"/>
    <mergeCell ref="BG22:BM22"/>
    <mergeCell ref="BG23:BM23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8:E38"/>
  </mergeCells>
  <conditionalFormatting sqref="B15:B23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25">
      <selection activeCell="L41" sqref="L41"/>
    </sheetView>
  </sheetViews>
  <sheetFormatPr defaultColWidth="9.140625" defaultRowHeight="12.75"/>
  <cols>
    <col min="2" max="2" width="27.421875" style="0" customWidth="1"/>
    <col min="3" max="3" width="2.7109375" style="0" customWidth="1"/>
    <col min="4" max="4" width="3.421875" style="0" customWidth="1"/>
    <col min="5" max="5" width="4.00390625" style="0" customWidth="1"/>
    <col min="6" max="6" width="1.28515625" style="0" customWidth="1"/>
    <col min="7" max="8" width="2.7109375" style="0" customWidth="1"/>
    <col min="9" max="9" width="3.7109375" style="0" customWidth="1"/>
    <col min="10" max="10" width="4.2812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8515625" style="0" customWidth="1"/>
    <col min="17" max="17" width="5.710937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4" width="2.7109375" style="0" customWidth="1"/>
    <col min="55" max="55" width="1.28515625" style="0" customWidth="1"/>
    <col min="56" max="61" width="2.7109375" style="0" customWidth="1"/>
    <col min="62" max="62" width="1.28515625" style="0" customWidth="1"/>
    <col min="63" max="65" width="2.7109375" style="0" customWidth="1"/>
    <col min="66" max="67" width="2.28125" style="0" customWidth="1"/>
    <col min="68" max="68" width="3.00390625" style="0" customWidth="1"/>
    <col min="69" max="69" width="10.7109375" style="0" customWidth="1"/>
    <col min="70" max="70" width="24.00390625" style="0" customWidth="1"/>
    <col min="71" max="71" width="11.8515625" style="0" customWidth="1"/>
    <col min="72" max="72" width="13.8515625" style="0" customWidth="1"/>
    <col min="73" max="73" width="20.421875" style="0" customWidth="1"/>
    <col min="74" max="74" width="7.7109375" style="0" customWidth="1"/>
    <col min="75" max="75" width="8.7109375" style="0" customWidth="1"/>
    <col min="76" max="76" width="9.421875" style="0" customWidth="1"/>
    <col min="77" max="77" width="7.28125" style="0" customWidth="1"/>
    <col min="78" max="81" width="12.28125" style="0" customWidth="1"/>
  </cols>
  <sheetData>
    <row r="1" spans="1:68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</row>
    <row r="2" spans="1:6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</row>
    <row r="3" spans="1:65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9" ht="15" customHeight="1">
      <c r="A4" s="6"/>
      <c r="B4" s="3" t="s">
        <v>4</v>
      </c>
      <c r="C4" s="7"/>
      <c r="D4" s="137" t="s">
        <v>40</v>
      </c>
      <c r="E4" s="137"/>
      <c r="F4" s="8"/>
      <c r="G4" s="9"/>
      <c r="H4" s="6"/>
      <c r="I4" s="6"/>
      <c r="J4" s="6"/>
      <c r="K4" s="6"/>
      <c r="N4" s="10"/>
      <c r="O4" s="11"/>
      <c r="P4" s="11"/>
      <c r="Q4" s="11"/>
      <c r="R4" s="12" t="s">
        <v>5</v>
      </c>
      <c r="S4" s="12"/>
      <c r="T4" s="12"/>
      <c r="U4" s="12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Q4" s="5"/>
    </row>
    <row r="5" spans="1:69" ht="15" customHeight="1">
      <c r="A5" s="6"/>
      <c r="B5" s="3" t="s">
        <v>6</v>
      </c>
      <c r="C5" s="7"/>
      <c r="D5" s="138" t="s">
        <v>41</v>
      </c>
      <c r="E5" s="138"/>
      <c r="F5" s="8"/>
      <c r="G5" s="9"/>
      <c r="H5" s="6"/>
      <c r="I5" s="6"/>
      <c r="J5" s="6"/>
      <c r="K5" s="6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Q5" s="5"/>
    </row>
    <row r="6" spans="1:77" ht="15" customHeight="1">
      <c r="A6" s="6"/>
      <c r="B6" s="3" t="s">
        <v>7</v>
      </c>
      <c r="C6" s="7"/>
      <c r="D6" s="139" t="s">
        <v>42</v>
      </c>
      <c r="E6" s="139"/>
      <c r="F6" s="8"/>
      <c r="G6" s="9"/>
      <c r="H6" s="6"/>
      <c r="I6" s="6"/>
      <c r="J6" s="6"/>
      <c r="K6" s="6"/>
      <c r="N6" s="14"/>
      <c r="O6" s="15"/>
      <c r="P6" s="15"/>
      <c r="Q6" s="17">
        <v>0</v>
      </c>
      <c r="R6" s="18">
        <v>3</v>
      </c>
      <c r="S6" s="19">
        <v>0</v>
      </c>
      <c r="T6" s="19" t="s">
        <v>8</v>
      </c>
      <c r="U6" s="20">
        <v>2</v>
      </c>
      <c r="V6" s="21">
        <v>12</v>
      </c>
      <c r="W6" s="22">
        <v>2</v>
      </c>
      <c r="X6" s="15"/>
      <c r="Y6" s="15"/>
      <c r="Z6" s="15"/>
      <c r="AA6" s="15"/>
      <c r="AB6" s="15"/>
      <c r="AC6" s="15"/>
      <c r="AD6" s="15"/>
      <c r="AE6" s="15"/>
      <c r="AF6" s="15"/>
      <c r="AG6" s="1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6"/>
      <c r="B7" s="3" t="s">
        <v>9</v>
      </c>
      <c r="C7" s="7"/>
      <c r="F7" s="8"/>
      <c r="G7" s="9"/>
      <c r="H7" s="6"/>
      <c r="I7" s="6"/>
      <c r="J7" s="6"/>
      <c r="K7" s="6"/>
      <c r="N7" s="14"/>
      <c r="O7" s="15"/>
      <c r="P7" s="15"/>
      <c r="Q7" s="23"/>
      <c r="R7" s="23"/>
      <c r="S7" s="24" t="s">
        <v>10</v>
      </c>
      <c r="T7" s="24"/>
      <c r="U7" s="24"/>
      <c r="V7" s="24"/>
      <c r="W7" s="24"/>
      <c r="X7" s="24"/>
      <c r="Y7" s="24"/>
      <c r="Z7" s="24"/>
      <c r="AA7" s="15"/>
      <c r="AB7" s="15"/>
      <c r="AC7" s="15"/>
      <c r="AD7" s="15"/>
      <c r="AE7" s="15"/>
      <c r="AF7" s="15"/>
      <c r="AG7" s="1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Q7" s="5"/>
      <c r="BR7" s="5"/>
      <c r="BS7" s="5"/>
      <c r="BX7" s="5"/>
      <c r="BY7" s="5"/>
    </row>
    <row r="8" spans="1:77" ht="15" customHeight="1">
      <c r="A8" s="6"/>
      <c r="B8" s="3" t="s">
        <v>11</v>
      </c>
      <c r="C8" s="25"/>
      <c r="D8" s="26"/>
      <c r="E8" s="25"/>
      <c r="F8" s="26"/>
      <c r="G8" s="9"/>
      <c r="H8" s="6"/>
      <c r="I8" s="6"/>
      <c r="J8" s="6"/>
      <c r="K8" s="6"/>
      <c r="N8" s="14"/>
      <c r="O8" s="15"/>
      <c r="P8" s="15"/>
      <c r="Q8" s="14"/>
      <c r="R8" s="27" t="s">
        <v>12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Q8" s="5"/>
      <c r="BR8" s="5"/>
      <c r="BS8" s="5"/>
      <c r="BX8" s="5"/>
      <c r="BY8" s="5"/>
    </row>
    <row r="9" spans="1:77" ht="15" customHeight="1">
      <c r="A9" s="6"/>
      <c r="B9" s="3" t="s">
        <v>13</v>
      </c>
      <c r="C9" s="25"/>
      <c r="D9" s="26"/>
      <c r="E9" s="25"/>
      <c r="F9" s="26"/>
      <c r="G9" s="9"/>
      <c r="H9" s="6"/>
      <c r="I9" s="6"/>
      <c r="J9" s="6"/>
      <c r="K9" s="6"/>
      <c r="N9" s="14"/>
      <c r="O9" s="15"/>
      <c r="P9" s="15"/>
      <c r="Q9" s="27" t="s">
        <v>14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Q9" s="5"/>
      <c r="BR9" s="5"/>
      <c r="BS9" s="5"/>
      <c r="BX9" s="5"/>
      <c r="BY9" s="5"/>
    </row>
    <row r="10" spans="1:76" ht="15" customHeight="1">
      <c r="A10" s="6"/>
      <c r="B10" s="3" t="s">
        <v>15</v>
      </c>
      <c r="C10" s="25"/>
      <c r="D10" s="26"/>
      <c r="E10" s="25"/>
      <c r="F10" s="26"/>
      <c r="G10" s="9"/>
      <c r="H10" s="6"/>
      <c r="I10" s="6"/>
      <c r="J10" s="6"/>
      <c r="K10" s="6"/>
      <c r="N10" s="28"/>
      <c r="O10" s="29"/>
      <c r="P10" s="29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Q10" s="5"/>
      <c r="BX10" s="5"/>
    </row>
    <row r="11" spans="1:76" ht="15" customHeight="1">
      <c r="A11" s="6"/>
      <c r="B11" s="3" t="s">
        <v>16</v>
      </c>
      <c r="C11" s="25"/>
      <c r="D11" s="26"/>
      <c r="E11" s="25"/>
      <c r="F11" s="26"/>
      <c r="G11" s="32"/>
      <c r="H11" s="6"/>
      <c r="I11" s="6"/>
      <c r="J11" s="6"/>
      <c r="K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Q11" s="5"/>
      <c r="BX11" s="5"/>
    </row>
    <row r="12" spans="1:65" ht="15" customHeight="1">
      <c r="A12" s="6"/>
      <c r="B12" s="33" t="s">
        <v>17</v>
      </c>
      <c r="C12" s="25"/>
      <c r="D12" s="26"/>
      <c r="E12" s="25"/>
      <c r="F12" s="26"/>
      <c r="G12" s="34"/>
      <c r="H12" s="6"/>
      <c r="I12" s="6"/>
      <c r="J12" s="6"/>
      <c r="K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2:80" ht="18" customHeight="1">
      <c r="B14" s="35" t="s">
        <v>18</v>
      </c>
      <c r="C14" s="36">
        <f>IF(C15="","",1)</f>
        <v>1</v>
      </c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39"/>
      <c r="AC14" s="39"/>
      <c r="AD14" s="39"/>
      <c r="AE14" s="40" t="s">
        <v>19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V14" s="6"/>
      <c r="BW14" s="41"/>
      <c r="BX14" s="42"/>
      <c r="BY14" s="6"/>
      <c r="BZ14" s="6"/>
      <c r="CA14" s="6"/>
      <c r="CB14" s="6"/>
    </row>
    <row r="15" spans="2:256" s="43" customFormat="1" ht="18" customHeight="1">
      <c r="B15" s="44">
        <f>IF($B4="","",$B4)</f>
        <v>0</v>
      </c>
      <c r="C15" s="45" t="str">
        <f>IF($B4="","",$B4)</f>
        <v>TJ Karate Č.Budějovice</v>
      </c>
      <c r="D15" s="45"/>
      <c r="E15" s="45"/>
      <c r="F15" s="45"/>
      <c r="G15" s="45"/>
      <c r="H15" s="45"/>
      <c r="I15" s="45"/>
      <c r="J15" s="36">
        <f>IF(J16="","",2)</f>
        <v>2</v>
      </c>
      <c r="K15" s="36"/>
      <c r="L15" s="36"/>
      <c r="M15" s="36"/>
      <c r="N15" s="36"/>
      <c r="O15" s="36"/>
      <c r="P15" s="36"/>
      <c r="Q15" s="46"/>
      <c r="R15" s="46"/>
      <c r="S15" s="46"/>
      <c r="T15" s="46"/>
      <c r="U15" s="46"/>
      <c r="V15" s="46"/>
      <c r="W15" s="46"/>
      <c r="X15" s="38"/>
      <c r="Y15" s="38"/>
      <c r="Z15" s="38"/>
      <c r="AA15" s="38"/>
      <c r="AB15" s="38"/>
      <c r="AC15" s="38"/>
      <c r="AD15" s="38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V15" s="6"/>
      <c r="BW15" s="41"/>
      <c r="BX15" s="42"/>
      <c r="BY15" s="6"/>
      <c r="BZ15" s="6"/>
      <c r="CA15" s="6"/>
      <c r="CB15" s="6"/>
      <c r="CC15"/>
      <c r="CE15"/>
      <c r="CF15"/>
      <c r="CG15"/>
      <c r="CH15"/>
      <c r="CI15"/>
      <c r="CJ15"/>
      <c r="CK15"/>
      <c r="CL15"/>
      <c r="CM15"/>
      <c r="CN15"/>
      <c r="CO15"/>
      <c r="CP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3" customFormat="1" ht="18" customHeight="1">
      <c r="B16" s="47">
        <f>IF($B5="","",$B5)</f>
        <v>0</v>
      </c>
      <c r="C16" s="48">
        <v>0</v>
      </c>
      <c r="D16" s="49">
        <v>0</v>
      </c>
      <c r="E16" s="50">
        <v>0</v>
      </c>
      <c r="F16" s="51" t="s">
        <v>8</v>
      </c>
      <c r="G16" s="52">
        <v>2</v>
      </c>
      <c r="H16" s="53">
        <v>16</v>
      </c>
      <c r="I16" s="54">
        <v>2</v>
      </c>
      <c r="J16" s="55" t="str">
        <f>IF($B5="","",$B5)</f>
        <v>TJ Karate Praha</v>
      </c>
      <c r="K16" s="55"/>
      <c r="L16" s="55"/>
      <c r="M16" s="55"/>
      <c r="N16" s="55"/>
      <c r="O16" s="55"/>
      <c r="P16" s="55"/>
      <c r="Q16" s="36">
        <f>IF(Q17="","",3)</f>
        <v>3</v>
      </c>
      <c r="R16" s="36"/>
      <c r="S16" s="36"/>
      <c r="T16" s="36"/>
      <c r="U16" s="36"/>
      <c r="V16" s="36"/>
      <c r="W16" s="36"/>
      <c r="X16" s="46"/>
      <c r="Y16" s="46"/>
      <c r="Z16" s="46"/>
      <c r="AA16" s="46"/>
      <c r="AB16" s="46"/>
      <c r="AC16" s="46"/>
      <c r="AD16" s="46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V16" s="6"/>
      <c r="BW16" s="41"/>
      <c r="BX16" s="42"/>
      <c r="BY16" s="6"/>
      <c r="BZ16" s="6"/>
      <c r="CA16" s="6"/>
      <c r="CB16" s="6"/>
      <c r="CC16"/>
      <c r="CE16"/>
      <c r="CF16"/>
      <c r="CG16"/>
      <c r="CH16"/>
      <c r="CI16"/>
      <c r="CJ16"/>
      <c r="CK16"/>
      <c r="CL16"/>
      <c r="CM16"/>
      <c r="CN16"/>
      <c r="CO16"/>
      <c r="CP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3" customFormat="1" ht="18" customHeight="1">
      <c r="B17" s="47">
        <f>IF($B6="","",$B6)</f>
        <v>0</v>
      </c>
      <c r="C17" s="140">
        <v>0</v>
      </c>
      <c r="D17" s="141">
        <v>0</v>
      </c>
      <c r="E17" s="142">
        <v>0</v>
      </c>
      <c r="F17" s="143" t="s">
        <v>8</v>
      </c>
      <c r="G17" s="144">
        <v>2</v>
      </c>
      <c r="H17" s="145">
        <v>16</v>
      </c>
      <c r="I17" s="146">
        <v>2</v>
      </c>
      <c r="J17" s="147">
        <v>0</v>
      </c>
      <c r="K17" s="141">
        <v>0</v>
      </c>
      <c r="L17" s="148">
        <v>0</v>
      </c>
      <c r="M17" s="143" t="s">
        <v>8</v>
      </c>
      <c r="N17" s="149">
        <v>2</v>
      </c>
      <c r="O17" s="145">
        <v>16</v>
      </c>
      <c r="P17" s="146">
        <v>2</v>
      </c>
      <c r="Q17" s="55" t="str">
        <f>IF($B6="","",$B6)</f>
        <v>Karate Vision</v>
      </c>
      <c r="R17" s="55"/>
      <c r="S17" s="55"/>
      <c r="T17" s="55"/>
      <c r="U17" s="55"/>
      <c r="V17" s="55"/>
      <c r="W17" s="55"/>
      <c r="X17" s="36">
        <f>IF(X18="","",4)</f>
        <v>4</v>
      </c>
      <c r="Y17" s="36"/>
      <c r="Z17" s="36"/>
      <c r="AA17" s="36"/>
      <c r="AB17" s="36"/>
      <c r="AC17" s="36"/>
      <c r="AD17" s="36"/>
      <c r="AE17" s="46"/>
      <c r="AF17" s="46"/>
      <c r="AG17" s="46"/>
      <c r="AH17" s="46"/>
      <c r="AI17" s="46"/>
      <c r="AJ17" s="46"/>
      <c r="AK17" s="46"/>
      <c r="AL17" s="38"/>
      <c r="AM17" s="38"/>
      <c r="AN17" s="38"/>
      <c r="AO17" s="38"/>
      <c r="AP17" s="38"/>
      <c r="AQ17" s="38"/>
      <c r="AR17" s="38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V17" s="6"/>
      <c r="BW17" s="41"/>
      <c r="BX17" s="42"/>
      <c r="BY17" s="6"/>
      <c r="BZ17" s="6"/>
      <c r="CA17" s="6"/>
      <c r="CB17" s="6"/>
      <c r="CC17"/>
      <c r="CE17"/>
      <c r="CF17"/>
      <c r="CG17"/>
      <c r="CH17"/>
      <c r="CI17"/>
      <c r="CJ17"/>
      <c r="CK17"/>
      <c r="CL17"/>
      <c r="CM17"/>
      <c r="CN17"/>
      <c r="CO17"/>
      <c r="CP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3" customFormat="1" ht="18" customHeight="1">
      <c r="B18" s="47">
        <f>IF($B7="","",$B7)</f>
        <v>0</v>
      </c>
      <c r="C18" s="150">
        <v>0</v>
      </c>
      <c r="D18" s="151">
        <v>0</v>
      </c>
      <c r="E18" s="148">
        <v>0</v>
      </c>
      <c r="F18" s="143" t="s">
        <v>8</v>
      </c>
      <c r="G18" s="149">
        <v>2</v>
      </c>
      <c r="H18" s="152">
        <v>16</v>
      </c>
      <c r="I18" s="153">
        <v>2</v>
      </c>
      <c r="J18" s="154">
        <v>0</v>
      </c>
      <c r="K18" s="151">
        <v>0</v>
      </c>
      <c r="L18" s="148">
        <v>0</v>
      </c>
      <c r="M18" s="143" t="s">
        <v>8</v>
      </c>
      <c r="N18" s="149">
        <v>2</v>
      </c>
      <c r="O18" s="152">
        <v>16</v>
      </c>
      <c r="P18" s="153">
        <v>2</v>
      </c>
      <c r="Q18" s="63">
        <v>2</v>
      </c>
      <c r="R18" s="57">
        <v>11</v>
      </c>
      <c r="S18" s="64">
        <v>2</v>
      </c>
      <c r="T18" s="59" t="s">
        <v>8</v>
      </c>
      <c r="U18" s="65">
        <v>1</v>
      </c>
      <c r="V18" s="61">
        <v>2</v>
      </c>
      <c r="W18" s="62">
        <v>0</v>
      </c>
      <c r="X18" s="55" t="str">
        <f>IF($B7="","",$B7)</f>
        <v>Kamura Ústí n.L.</v>
      </c>
      <c r="Y18" s="55"/>
      <c r="Z18" s="55"/>
      <c r="AA18" s="55"/>
      <c r="AB18" s="55"/>
      <c r="AC18" s="55"/>
      <c r="AD18" s="55"/>
      <c r="AE18" s="36">
        <f>IF(AE19="","",5)</f>
        <v>5</v>
      </c>
      <c r="AF18" s="36"/>
      <c r="AG18" s="36"/>
      <c r="AH18" s="36"/>
      <c r="AI18" s="36"/>
      <c r="AJ18" s="36"/>
      <c r="AK18" s="36"/>
      <c r="AL18" s="72"/>
      <c r="AM18" s="72"/>
      <c r="AN18" s="72"/>
      <c r="AO18" s="72"/>
      <c r="AP18" s="72"/>
      <c r="AQ18" s="72"/>
      <c r="AR18" s="72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38"/>
      <c r="BH18" s="38"/>
      <c r="BI18" s="38"/>
      <c r="BJ18" s="38"/>
      <c r="BK18" s="38"/>
      <c r="BL18" s="38"/>
      <c r="BM18" s="38"/>
      <c r="BV18" s="6"/>
      <c r="BW18" s="41"/>
      <c r="BX18" s="42"/>
      <c r="BY18" s="6"/>
      <c r="BZ18" s="6"/>
      <c r="CA18" s="6"/>
      <c r="CB18" s="6"/>
      <c r="CC18"/>
      <c r="CE18"/>
      <c r="CF18"/>
      <c r="CG18"/>
      <c r="CH18"/>
      <c r="CI18"/>
      <c r="CJ18"/>
      <c r="CK18"/>
      <c r="CL18"/>
      <c r="CM18"/>
      <c r="CN18"/>
      <c r="CO18"/>
      <c r="CP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3" customFormat="1" ht="18" customHeight="1">
      <c r="B19" s="73">
        <f>IF($B8="","",$B8)</f>
        <v>0</v>
      </c>
      <c r="C19" s="150">
        <v>1</v>
      </c>
      <c r="D19" s="151">
        <v>4</v>
      </c>
      <c r="E19" s="148">
        <v>1</v>
      </c>
      <c r="F19" s="143" t="s">
        <v>8</v>
      </c>
      <c r="G19" s="149">
        <v>1</v>
      </c>
      <c r="H19" s="152">
        <v>5</v>
      </c>
      <c r="I19" s="153">
        <v>1</v>
      </c>
      <c r="J19" s="71">
        <v>2</v>
      </c>
      <c r="K19" s="68">
        <v>16</v>
      </c>
      <c r="L19" s="64">
        <v>2</v>
      </c>
      <c r="M19" s="59" t="s">
        <v>8</v>
      </c>
      <c r="N19" s="65">
        <v>0</v>
      </c>
      <c r="O19" s="69">
        <v>0</v>
      </c>
      <c r="P19" s="70">
        <v>0</v>
      </c>
      <c r="Q19" s="71">
        <v>2</v>
      </c>
      <c r="R19" s="68">
        <v>12</v>
      </c>
      <c r="S19" s="64">
        <v>2</v>
      </c>
      <c r="T19" s="59" t="s">
        <v>8</v>
      </c>
      <c r="U19" s="65">
        <v>0</v>
      </c>
      <c r="V19" s="69">
        <v>0</v>
      </c>
      <c r="W19" s="70">
        <v>0</v>
      </c>
      <c r="X19" s="74">
        <v>2</v>
      </c>
      <c r="Y19" s="75">
        <v>1</v>
      </c>
      <c r="Z19" s="76">
        <v>1</v>
      </c>
      <c r="AA19" s="51" t="s">
        <v>8</v>
      </c>
      <c r="AB19" s="77">
        <v>0</v>
      </c>
      <c r="AC19" s="78">
        <v>0</v>
      </c>
      <c r="AD19" s="79">
        <v>0</v>
      </c>
      <c r="AE19" s="55" t="str">
        <f>IF($B8="","",$B8)</f>
        <v>Sport Union Ústí n.L.</v>
      </c>
      <c r="AF19" s="55"/>
      <c r="AG19" s="55"/>
      <c r="AH19" s="55"/>
      <c r="AI19" s="55"/>
      <c r="AJ19" s="55"/>
      <c r="AK19" s="55"/>
      <c r="AL19" s="36">
        <f>IF(AL20="","",6)</f>
        <v>6</v>
      </c>
      <c r="AM19" s="36"/>
      <c r="AN19" s="36"/>
      <c r="AO19" s="36"/>
      <c r="AP19" s="36"/>
      <c r="AQ19" s="36"/>
      <c r="AR19" s="36"/>
      <c r="AS19" s="72"/>
      <c r="AT19" s="72"/>
      <c r="AU19" s="72"/>
      <c r="AV19" s="72"/>
      <c r="AW19" s="72"/>
      <c r="AX19" s="72"/>
      <c r="AY19" s="72"/>
      <c r="AZ19" s="66"/>
      <c r="BA19" s="66"/>
      <c r="BB19" s="66"/>
      <c r="BC19" s="66"/>
      <c r="BD19" s="66"/>
      <c r="BE19" s="66"/>
      <c r="BF19" s="66"/>
      <c r="BG19" s="38"/>
      <c r="BH19" s="38"/>
      <c r="BI19" s="38"/>
      <c r="BJ19" s="38"/>
      <c r="BK19" s="38"/>
      <c r="BL19" s="38"/>
      <c r="BM19" s="38"/>
      <c r="BV19" s="6"/>
      <c r="BW19" s="41"/>
      <c r="BX19" s="42"/>
      <c r="BY19" s="6"/>
      <c r="BZ19" s="6"/>
      <c r="CA19" s="6"/>
      <c r="CB19" s="6"/>
      <c r="CC19"/>
      <c r="CE19"/>
      <c r="CF19"/>
      <c r="CG19"/>
      <c r="CH19"/>
      <c r="CI19"/>
      <c r="CJ19"/>
      <c r="CK19"/>
      <c r="CL19"/>
      <c r="CM19"/>
      <c r="CN19"/>
      <c r="CO19"/>
      <c r="CP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43" customFormat="1" ht="18" customHeight="1">
      <c r="B20" s="47">
        <f>IF($B9="","",$B9)</f>
        <v>0</v>
      </c>
      <c r="C20" s="80">
        <v>2</v>
      </c>
      <c r="D20" s="81">
        <v>2</v>
      </c>
      <c r="E20" s="76">
        <v>2</v>
      </c>
      <c r="F20" s="51" t="s">
        <v>8</v>
      </c>
      <c r="G20" s="77">
        <v>1</v>
      </c>
      <c r="H20" s="82">
        <v>8</v>
      </c>
      <c r="I20" s="83">
        <v>0</v>
      </c>
      <c r="J20" s="71">
        <v>2</v>
      </c>
      <c r="K20" s="68">
        <v>16</v>
      </c>
      <c r="L20" s="64">
        <v>2</v>
      </c>
      <c r="M20" s="59" t="s">
        <v>8</v>
      </c>
      <c r="N20" s="65">
        <v>0</v>
      </c>
      <c r="O20" s="69">
        <v>0</v>
      </c>
      <c r="P20" s="70">
        <v>0</v>
      </c>
      <c r="Q20" s="71">
        <v>2</v>
      </c>
      <c r="R20" s="68">
        <v>4</v>
      </c>
      <c r="S20" s="64">
        <v>1</v>
      </c>
      <c r="T20" s="59" t="s">
        <v>8</v>
      </c>
      <c r="U20" s="65">
        <v>0</v>
      </c>
      <c r="V20" s="69">
        <v>2</v>
      </c>
      <c r="W20" s="70">
        <v>0</v>
      </c>
      <c r="X20" s="71">
        <v>0</v>
      </c>
      <c r="Y20" s="68">
        <v>0</v>
      </c>
      <c r="Z20" s="64">
        <v>0</v>
      </c>
      <c r="AA20" s="59" t="s">
        <v>8</v>
      </c>
      <c r="AB20" s="65">
        <v>2</v>
      </c>
      <c r="AC20" s="69">
        <v>9</v>
      </c>
      <c r="AD20" s="70">
        <v>2</v>
      </c>
      <c r="AE20" s="147">
        <v>1</v>
      </c>
      <c r="AF20" s="141">
        <v>3</v>
      </c>
      <c r="AG20" s="148">
        <v>1</v>
      </c>
      <c r="AH20" s="143" t="s">
        <v>8</v>
      </c>
      <c r="AI20" s="149">
        <v>1</v>
      </c>
      <c r="AJ20" s="145">
        <v>3</v>
      </c>
      <c r="AK20" s="146">
        <v>1</v>
      </c>
      <c r="AL20" s="55" t="str">
        <f>IF($B9="","",$B9)</f>
        <v>SK Karate Spartak HK</v>
      </c>
      <c r="AM20" s="55"/>
      <c r="AN20" s="55"/>
      <c r="AO20" s="55"/>
      <c r="AP20" s="55"/>
      <c r="AQ20" s="55"/>
      <c r="AR20" s="55"/>
      <c r="AS20" s="36">
        <f>IF(AS21="","",7)</f>
        <v>7</v>
      </c>
      <c r="AT20" s="36"/>
      <c r="AU20" s="36"/>
      <c r="AV20" s="36"/>
      <c r="AW20" s="36"/>
      <c r="AX20" s="36"/>
      <c r="AY20" s="36"/>
      <c r="AZ20" s="46"/>
      <c r="BA20" s="46"/>
      <c r="BB20" s="46"/>
      <c r="BC20" s="46"/>
      <c r="BD20" s="46"/>
      <c r="BE20" s="46"/>
      <c r="BF20" s="46"/>
      <c r="BG20" s="38"/>
      <c r="BH20" s="38"/>
      <c r="BI20" s="38"/>
      <c r="BJ20" s="38"/>
      <c r="BK20" s="38"/>
      <c r="BL20" s="38"/>
      <c r="BM20" s="38"/>
      <c r="BV20" s="6"/>
      <c r="BW20" s="41"/>
      <c r="BX20" s="42"/>
      <c r="BY20" s="6"/>
      <c r="BZ20" s="6"/>
      <c r="CA20" s="6"/>
      <c r="CB20" s="6"/>
      <c r="CC20"/>
      <c r="CE20"/>
      <c r="CF20"/>
      <c r="CG20"/>
      <c r="CH20"/>
      <c r="CI20"/>
      <c r="CJ20"/>
      <c r="CK20"/>
      <c r="CL20"/>
      <c r="CM20"/>
      <c r="CN20"/>
      <c r="CO20"/>
      <c r="CP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43" customFormat="1" ht="18" customHeight="1">
      <c r="B21" s="47">
        <f>IF($B10="","",$B10)</f>
        <v>0</v>
      </c>
      <c r="C21" s="67">
        <v>2</v>
      </c>
      <c r="D21" s="68">
        <v>8</v>
      </c>
      <c r="E21" s="64">
        <v>1</v>
      </c>
      <c r="F21" s="59" t="s">
        <v>8</v>
      </c>
      <c r="G21" s="65">
        <v>0</v>
      </c>
      <c r="H21" s="69">
        <v>1</v>
      </c>
      <c r="I21" s="70">
        <v>0</v>
      </c>
      <c r="J21" s="71">
        <v>2</v>
      </c>
      <c r="K21" s="68">
        <v>16</v>
      </c>
      <c r="L21" s="64">
        <v>2</v>
      </c>
      <c r="M21" s="59" t="s">
        <v>8</v>
      </c>
      <c r="N21" s="65">
        <v>0</v>
      </c>
      <c r="O21" s="69">
        <v>0</v>
      </c>
      <c r="P21" s="70">
        <v>0</v>
      </c>
      <c r="Q21" s="154">
        <v>0</v>
      </c>
      <c r="R21" s="151">
        <v>0</v>
      </c>
      <c r="S21" s="148">
        <v>0</v>
      </c>
      <c r="T21" s="143" t="s">
        <v>8</v>
      </c>
      <c r="U21" s="149">
        <v>0</v>
      </c>
      <c r="V21" s="152">
        <v>0</v>
      </c>
      <c r="W21" s="153">
        <v>0</v>
      </c>
      <c r="X21" s="90">
        <v>1</v>
      </c>
      <c r="Y21" s="81">
        <v>1</v>
      </c>
      <c r="Z21" s="76">
        <v>1</v>
      </c>
      <c r="AA21" s="51" t="s">
        <v>8</v>
      </c>
      <c r="AB21" s="77">
        <v>1</v>
      </c>
      <c r="AC21" s="82">
        <v>1</v>
      </c>
      <c r="AD21" s="83">
        <v>1</v>
      </c>
      <c r="AE21" s="90">
        <v>1</v>
      </c>
      <c r="AF21" s="81">
        <v>3</v>
      </c>
      <c r="AG21" s="76">
        <v>1</v>
      </c>
      <c r="AH21" s="51" t="s">
        <v>8</v>
      </c>
      <c r="AI21" s="77">
        <v>1</v>
      </c>
      <c r="AJ21" s="82">
        <v>2</v>
      </c>
      <c r="AK21" s="83">
        <v>1</v>
      </c>
      <c r="AL21" s="74">
        <v>0</v>
      </c>
      <c r="AM21" s="75">
        <v>8</v>
      </c>
      <c r="AN21" s="76">
        <v>1</v>
      </c>
      <c r="AO21" s="51" t="s">
        <v>8</v>
      </c>
      <c r="AP21" s="77">
        <v>2</v>
      </c>
      <c r="AQ21" s="78">
        <v>2</v>
      </c>
      <c r="AR21" s="79">
        <v>2</v>
      </c>
      <c r="AS21" s="55" t="str">
        <f>IF($B10="","",$B10)</f>
        <v>Fight Club Č.Budějovice</v>
      </c>
      <c r="AT21" s="55"/>
      <c r="AU21" s="55"/>
      <c r="AV21" s="55"/>
      <c r="AW21" s="55"/>
      <c r="AX21" s="55"/>
      <c r="AY21" s="55"/>
      <c r="AZ21" s="36">
        <f>IF(AZ22="","",8)</f>
        <v>8</v>
      </c>
      <c r="BA21" s="36"/>
      <c r="BB21" s="36"/>
      <c r="BC21" s="36"/>
      <c r="BD21" s="36"/>
      <c r="BE21" s="36"/>
      <c r="BF21" s="36"/>
      <c r="BG21" s="46"/>
      <c r="BH21" s="46"/>
      <c r="BI21" s="46"/>
      <c r="BJ21" s="46"/>
      <c r="BK21" s="46"/>
      <c r="BL21" s="46"/>
      <c r="BM21" s="46"/>
      <c r="BV21" s="6"/>
      <c r="BW21" s="41"/>
      <c r="BX21" s="42"/>
      <c r="BY21" s="6"/>
      <c r="BZ21" s="6"/>
      <c r="CA21" s="6"/>
      <c r="CB21" s="6"/>
      <c r="CC21"/>
      <c r="CE21"/>
      <c r="CF21"/>
      <c r="CG21"/>
      <c r="CH21"/>
      <c r="CI21"/>
      <c r="CJ21"/>
      <c r="CK21"/>
      <c r="CL21"/>
      <c r="CM21"/>
      <c r="CN21"/>
      <c r="CO21"/>
      <c r="CP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3" customFormat="1" ht="18" customHeight="1">
      <c r="B22" s="47">
        <f>IF($B11="","",$B11)</f>
        <v>0</v>
      </c>
      <c r="C22" s="67">
        <v>0</v>
      </c>
      <c r="D22" s="68">
        <v>0</v>
      </c>
      <c r="E22" s="64">
        <v>0</v>
      </c>
      <c r="F22" s="59" t="s">
        <v>8</v>
      </c>
      <c r="G22" s="65">
        <v>1</v>
      </c>
      <c r="H22" s="69">
        <v>8</v>
      </c>
      <c r="I22" s="70">
        <v>2</v>
      </c>
      <c r="J22" s="154">
        <v>0</v>
      </c>
      <c r="K22" s="151">
        <v>0</v>
      </c>
      <c r="L22" s="148">
        <v>0</v>
      </c>
      <c r="M22" s="143" t="s">
        <v>8</v>
      </c>
      <c r="N22" s="149">
        <v>2</v>
      </c>
      <c r="O22" s="152">
        <v>16</v>
      </c>
      <c r="P22" s="153">
        <v>2</v>
      </c>
      <c r="Q22" s="90">
        <v>2</v>
      </c>
      <c r="R22" s="81">
        <v>3</v>
      </c>
      <c r="S22" s="76">
        <v>2</v>
      </c>
      <c r="T22" s="51" t="s">
        <v>8</v>
      </c>
      <c r="U22" s="77">
        <v>1</v>
      </c>
      <c r="V22" s="82">
        <v>8</v>
      </c>
      <c r="W22" s="83">
        <v>0</v>
      </c>
      <c r="X22" s="71">
        <v>1</v>
      </c>
      <c r="Y22" s="68">
        <v>1</v>
      </c>
      <c r="Z22" s="64">
        <v>1</v>
      </c>
      <c r="AA22" s="59" t="s">
        <v>8</v>
      </c>
      <c r="AB22" s="65">
        <v>1</v>
      </c>
      <c r="AC22" s="69">
        <v>8</v>
      </c>
      <c r="AD22" s="70">
        <v>1</v>
      </c>
      <c r="AE22" s="90">
        <v>0</v>
      </c>
      <c r="AF22" s="81">
        <v>0</v>
      </c>
      <c r="AG22" s="76">
        <v>0</v>
      </c>
      <c r="AH22" s="51" t="s">
        <v>8</v>
      </c>
      <c r="AI22" s="77">
        <v>2</v>
      </c>
      <c r="AJ22" s="82">
        <v>11</v>
      </c>
      <c r="AK22" s="83">
        <v>2</v>
      </c>
      <c r="AL22" s="90">
        <v>1</v>
      </c>
      <c r="AM22" s="81">
        <v>9</v>
      </c>
      <c r="AN22" s="76">
        <v>1</v>
      </c>
      <c r="AO22" s="51" t="s">
        <v>8</v>
      </c>
      <c r="AP22" s="77">
        <v>1</v>
      </c>
      <c r="AQ22" s="82">
        <v>9</v>
      </c>
      <c r="AR22" s="83">
        <v>1</v>
      </c>
      <c r="AS22" s="147">
        <v>0</v>
      </c>
      <c r="AT22" s="141">
        <v>0</v>
      </c>
      <c r="AU22" s="148">
        <v>0</v>
      </c>
      <c r="AV22" s="143" t="s">
        <v>8</v>
      </c>
      <c r="AW22" s="149">
        <v>0</v>
      </c>
      <c r="AX22" s="145">
        <v>0</v>
      </c>
      <c r="AY22" s="146">
        <v>0</v>
      </c>
      <c r="AZ22" s="55" t="str">
        <f>IF($B11="","",$B11)</f>
        <v>SKK Shotokan Liberec</v>
      </c>
      <c r="BA22" s="55"/>
      <c r="BB22" s="55"/>
      <c r="BC22" s="55"/>
      <c r="BD22" s="55"/>
      <c r="BE22" s="55"/>
      <c r="BF22" s="55"/>
      <c r="BG22" s="91">
        <f>IF(BG23="","",9)</f>
        <v>9</v>
      </c>
      <c r="BH22" s="91"/>
      <c r="BI22" s="91"/>
      <c r="BJ22" s="91"/>
      <c r="BK22" s="91"/>
      <c r="BL22" s="91"/>
      <c r="BM22" s="91"/>
      <c r="BV22" s="6"/>
      <c r="BW22" s="41"/>
      <c r="BX22" s="42"/>
      <c r="BY22" s="6"/>
      <c r="BZ22" s="6"/>
      <c r="CA22" s="6"/>
      <c r="CB22" s="6"/>
      <c r="CC22"/>
      <c r="CE22"/>
      <c r="CF22"/>
      <c r="CG22"/>
      <c r="CH22"/>
      <c r="CI22"/>
      <c r="CJ22"/>
      <c r="CK22"/>
      <c r="CL22"/>
      <c r="CM22"/>
      <c r="CN22"/>
      <c r="CO22"/>
      <c r="CP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3" customFormat="1" ht="18" customHeight="1">
      <c r="B23" s="47">
        <f>IF($B12="","",$B12)</f>
        <v>0</v>
      </c>
      <c r="C23" s="67">
        <v>0</v>
      </c>
      <c r="D23" s="68">
        <v>3</v>
      </c>
      <c r="E23" s="64">
        <v>0</v>
      </c>
      <c r="F23" s="59" t="s">
        <v>8</v>
      </c>
      <c r="G23" s="65">
        <v>1</v>
      </c>
      <c r="H23" s="69">
        <v>10</v>
      </c>
      <c r="I23" s="70">
        <v>2</v>
      </c>
      <c r="J23" s="90">
        <v>0</v>
      </c>
      <c r="K23" s="81">
        <v>0</v>
      </c>
      <c r="L23" s="76">
        <v>0</v>
      </c>
      <c r="M23" s="51" t="s">
        <v>8</v>
      </c>
      <c r="N23" s="77">
        <v>0</v>
      </c>
      <c r="O23" s="82">
        <v>0</v>
      </c>
      <c r="P23" s="83">
        <v>0</v>
      </c>
      <c r="Q23" s="90">
        <v>0</v>
      </c>
      <c r="R23" s="81">
        <v>0</v>
      </c>
      <c r="S23" s="76">
        <v>0</v>
      </c>
      <c r="T23" s="51" t="s">
        <v>8</v>
      </c>
      <c r="U23" s="92">
        <v>2</v>
      </c>
      <c r="V23" s="82">
        <v>16</v>
      </c>
      <c r="W23" s="93">
        <v>2</v>
      </c>
      <c r="X23" s="90">
        <v>0</v>
      </c>
      <c r="Y23" s="81">
        <v>0</v>
      </c>
      <c r="Z23" s="76">
        <v>0</v>
      </c>
      <c r="AA23" s="51" t="s">
        <v>8</v>
      </c>
      <c r="AB23" s="77">
        <v>2</v>
      </c>
      <c r="AC23" s="82">
        <v>16</v>
      </c>
      <c r="AD23" s="83">
        <v>2</v>
      </c>
      <c r="AE23" s="154">
        <v>0</v>
      </c>
      <c r="AF23" s="151">
        <v>0</v>
      </c>
      <c r="AG23" s="148">
        <v>0</v>
      </c>
      <c r="AH23" s="143" t="s">
        <v>8</v>
      </c>
      <c r="AI23" s="149">
        <v>2</v>
      </c>
      <c r="AJ23" s="152">
        <v>13</v>
      </c>
      <c r="AK23" s="153">
        <v>2</v>
      </c>
      <c r="AL23" s="154">
        <v>0</v>
      </c>
      <c r="AM23" s="151">
        <v>0</v>
      </c>
      <c r="AN23" s="148">
        <v>0</v>
      </c>
      <c r="AO23" s="143" t="s">
        <v>8</v>
      </c>
      <c r="AP23" s="149">
        <v>2</v>
      </c>
      <c r="AQ23" s="152">
        <v>9</v>
      </c>
      <c r="AR23" s="153">
        <v>2</v>
      </c>
      <c r="AS23" s="154">
        <v>2</v>
      </c>
      <c r="AT23" s="151">
        <v>16</v>
      </c>
      <c r="AU23" s="148">
        <v>2</v>
      </c>
      <c r="AV23" s="143" t="s">
        <v>8</v>
      </c>
      <c r="AW23" s="149">
        <v>0</v>
      </c>
      <c r="AX23" s="152">
        <v>0</v>
      </c>
      <c r="AY23" s="153">
        <v>0</v>
      </c>
      <c r="AZ23" s="63">
        <v>1</v>
      </c>
      <c r="BA23" s="57">
        <v>8</v>
      </c>
      <c r="BB23" s="64">
        <v>1</v>
      </c>
      <c r="BC23" s="59" t="s">
        <v>8</v>
      </c>
      <c r="BD23" s="65">
        <v>1</v>
      </c>
      <c r="BE23" s="61">
        <v>3</v>
      </c>
      <c r="BF23" s="62">
        <v>1</v>
      </c>
      <c r="BG23" s="94" t="str">
        <f>IF($B12="","",$B12)</f>
        <v>TJ Baník Havířov</v>
      </c>
      <c r="BH23" s="94"/>
      <c r="BI23" s="94"/>
      <c r="BJ23" s="94"/>
      <c r="BK23" s="94"/>
      <c r="BL23" s="94"/>
      <c r="BM23" s="94"/>
      <c r="BV23" s="6"/>
      <c r="BW23" s="41"/>
      <c r="BX23" s="42"/>
      <c r="BY23" s="6"/>
      <c r="BZ23" s="6"/>
      <c r="CA23" s="6"/>
      <c r="CB23" s="6"/>
      <c r="CC23"/>
      <c r="CE23"/>
      <c r="CF23"/>
      <c r="CG23"/>
      <c r="CH23"/>
      <c r="CI23"/>
      <c r="CJ23"/>
      <c r="CK23"/>
      <c r="CL23"/>
      <c r="CM23"/>
      <c r="CN23"/>
      <c r="CO23"/>
      <c r="CP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8" customHeight="1"/>
    <row r="26" spans="2:24" ht="12.75">
      <c r="B26" s="95" t="s">
        <v>20</v>
      </c>
      <c r="C26" s="96" t="s">
        <v>21</v>
      </c>
      <c r="D26" s="96"/>
      <c r="E26" s="97" t="s">
        <v>22</v>
      </c>
      <c r="F26" s="97"/>
      <c r="G26" s="97"/>
      <c r="H26" s="97"/>
      <c r="I26" s="97"/>
      <c r="J26" s="97"/>
      <c r="K26" s="97"/>
      <c r="L26" s="98" t="s">
        <v>23</v>
      </c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5"/>
      <c r="X26" s="5"/>
    </row>
    <row r="27" spans="2:24" ht="12.75">
      <c r="B27" s="100" t="s">
        <v>45</v>
      </c>
      <c r="C27" s="96"/>
      <c r="D27" s="96"/>
      <c r="E27" s="101" t="s">
        <v>25</v>
      </c>
      <c r="F27" s="101"/>
      <c r="G27" s="101"/>
      <c r="H27" s="102" t="s">
        <v>26</v>
      </c>
      <c r="I27" s="102"/>
      <c r="J27" s="103" t="s">
        <v>27</v>
      </c>
      <c r="K27" s="103"/>
      <c r="L27" s="101" t="s">
        <v>25</v>
      </c>
      <c r="M27" s="101"/>
      <c r="N27" s="101"/>
      <c r="O27" s="102" t="s">
        <v>26</v>
      </c>
      <c r="P27" s="102"/>
      <c r="Q27" s="104" t="s">
        <v>27</v>
      </c>
      <c r="R27" s="104"/>
      <c r="S27" s="99"/>
      <c r="T27" s="99"/>
      <c r="U27" s="99"/>
      <c r="V27" s="99"/>
      <c r="W27" s="5"/>
      <c r="X27" s="5"/>
    </row>
    <row r="28" spans="2:31" ht="19.5" customHeight="1">
      <c r="B28" s="105" t="s">
        <v>4</v>
      </c>
      <c r="C28" s="106">
        <f>SUM(I16:I23)</f>
        <v>11</v>
      </c>
      <c r="D28" s="107"/>
      <c r="E28" s="108">
        <f>SUM(G16:G23)</f>
        <v>10</v>
      </c>
      <c r="F28" s="109" t="s">
        <v>8</v>
      </c>
      <c r="G28" s="109">
        <f>SUM(E16:E23)</f>
        <v>4</v>
      </c>
      <c r="H28" s="110"/>
      <c r="I28" s="111">
        <f>E28-G28</f>
        <v>6</v>
      </c>
      <c r="J28" s="112">
        <f>E28/G28</f>
        <v>2.5</v>
      </c>
      <c r="K28" s="111"/>
      <c r="L28" s="113">
        <f>SUM(H16:H23)</f>
        <v>80</v>
      </c>
      <c r="M28" s="109" t="s">
        <v>8</v>
      </c>
      <c r="N28" s="114">
        <f>SUM(D16:D23)</f>
        <v>17</v>
      </c>
      <c r="O28" s="110"/>
      <c r="P28" s="111">
        <f>L28-N28</f>
        <v>63</v>
      </c>
      <c r="Q28" s="112">
        <f>L28/N28</f>
        <v>4.705882352941177</v>
      </c>
      <c r="R28" s="115"/>
      <c r="S28" s="99"/>
      <c r="T28" s="116"/>
      <c r="U28" s="116"/>
      <c r="V28" s="99"/>
      <c r="W28" s="5"/>
      <c r="X28" s="5"/>
      <c r="AB28" s="25"/>
      <c r="AC28" s="26"/>
      <c r="AD28" s="25"/>
      <c r="AE28" s="26"/>
    </row>
    <row r="29" spans="2:31" ht="19.5" customHeight="1">
      <c r="B29" s="117" t="s">
        <v>6</v>
      </c>
      <c r="C29" s="118">
        <f>SUM(P17:P23,C16)</f>
        <v>6</v>
      </c>
      <c r="D29" s="119"/>
      <c r="E29" s="120">
        <f>SUM(N17:N23,E16)</f>
        <v>6</v>
      </c>
      <c r="F29" s="109" t="s">
        <v>8</v>
      </c>
      <c r="G29" s="120">
        <f>SUM(L17:L23,G16)</f>
        <v>8</v>
      </c>
      <c r="H29" s="121"/>
      <c r="I29" s="111">
        <f>E29-G29</f>
        <v>-2</v>
      </c>
      <c r="J29" s="112">
        <f>E29/G29</f>
        <v>0.75</v>
      </c>
      <c r="K29" s="122"/>
      <c r="L29" s="123">
        <f>SUM(O17:O23,D16)</f>
        <v>48</v>
      </c>
      <c r="M29" s="109" t="s">
        <v>8</v>
      </c>
      <c r="N29" s="124">
        <f>SUM(K17:K23,H16)</f>
        <v>64</v>
      </c>
      <c r="O29" s="121"/>
      <c r="P29" s="111">
        <f>L29-N29</f>
        <v>-16</v>
      </c>
      <c r="Q29" s="112">
        <f>L29/N29</f>
        <v>0.75</v>
      </c>
      <c r="R29" s="125"/>
      <c r="S29" s="99"/>
      <c r="T29" s="116"/>
      <c r="U29" s="116" t="s">
        <v>28</v>
      </c>
      <c r="V29" s="99"/>
      <c r="W29" s="5"/>
      <c r="X29" s="5"/>
      <c r="AB29" s="25"/>
      <c r="AC29" s="26"/>
      <c r="AD29" s="25"/>
      <c r="AE29" s="26"/>
    </row>
    <row r="30" spans="2:31" ht="19.5" customHeight="1">
      <c r="B30" s="117" t="s">
        <v>7</v>
      </c>
      <c r="C30" s="118">
        <f>SUM(W18:W23,C17,J17)</f>
        <v>2</v>
      </c>
      <c r="D30" s="119"/>
      <c r="E30" s="123">
        <f>SUM(U18:U23,E17,L17)</f>
        <v>4</v>
      </c>
      <c r="F30" s="109" t="s">
        <v>8</v>
      </c>
      <c r="G30" s="124">
        <f>SUM(S18:S23,G17,N17)</f>
        <v>11</v>
      </c>
      <c r="H30" s="121"/>
      <c r="I30" s="111">
        <f>E30-G30</f>
        <v>-7</v>
      </c>
      <c r="J30" s="112">
        <f>E30/G30</f>
        <v>0.36363636363636365</v>
      </c>
      <c r="K30" s="122"/>
      <c r="L30" s="123">
        <f>SUM(V18:V23,D17,K17)</f>
        <v>28</v>
      </c>
      <c r="M30" s="109" t="s">
        <v>8</v>
      </c>
      <c r="N30" s="124">
        <f>SUM(R18:R23,H17,O17)</f>
        <v>62</v>
      </c>
      <c r="O30" s="121"/>
      <c r="P30" s="111">
        <f>L30-N30</f>
        <v>-34</v>
      </c>
      <c r="Q30" s="112">
        <f>L30/N30</f>
        <v>0.45161290322580644</v>
      </c>
      <c r="R30" s="125"/>
      <c r="S30" s="99"/>
      <c r="T30" s="116"/>
      <c r="U30" s="116"/>
      <c r="V30" s="99"/>
      <c r="W30" s="5"/>
      <c r="X30" s="5"/>
      <c r="AB30" s="25"/>
      <c r="AC30" s="26"/>
      <c r="AD30" s="25"/>
      <c r="AE30" s="26"/>
    </row>
    <row r="31" spans="2:31" ht="19.5" customHeight="1">
      <c r="B31" s="117" t="s">
        <v>9</v>
      </c>
      <c r="C31" s="118">
        <f>SUM(AD19:AD23,C18,J18,Q18)</f>
        <v>8</v>
      </c>
      <c r="D31" s="119"/>
      <c r="E31" s="123">
        <f>SUM(AB19:AB23,E18,L18,S18)</f>
        <v>8</v>
      </c>
      <c r="F31" s="109" t="s">
        <v>8</v>
      </c>
      <c r="G31" s="124">
        <f>SUM(Z19:Z23,G18,N18,U18)</f>
        <v>8</v>
      </c>
      <c r="H31" s="121"/>
      <c r="I31" s="111">
        <f>E31-G31</f>
        <v>0</v>
      </c>
      <c r="J31" s="112">
        <f>E31/G31</f>
        <v>1</v>
      </c>
      <c r="K31" s="122"/>
      <c r="L31" s="123">
        <f>SUM(AC19:AC23,D18,K18,R18)</f>
        <v>45</v>
      </c>
      <c r="M31" s="109" t="s">
        <v>8</v>
      </c>
      <c r="N31" s="124">
        <f>SUM(Y19:Y23,H18,O18,V18)</f>
        <v>37</v>
      </c>
      <c r="O31" s="121"/>
      <c r="P31" s="111">
        <f>L31-N31</f>
        <v>8</v>
      </c>
      <c r="Q31" s="112">
        <f>L31/N31</f>
        <v>1.2162162162162162</v>
      </c>
      <c r="R31" s="125"/>
      <c r="S31" s="99"/>
      <c r="T31" s="116"/>
      <c r="U31" s="116"/>
      <c r="V31" s="99"/>
      <c r="W31" s="5"/>
      <c r="X31" s="5"/>
      <c r="AB31" s="25"/>
      <c r="AC31" s="26"/>
      <c r="AD31" s="25"/>
      <c r="AE31" s="26"/>
    </row>
    <row r="32" spans="2:31" ht="19.5" customHeight="1">
      <c r="B32" s="155" t="s">
        <v>11</v>
      </c>
      <c r="C32" s="156">
        <f>SUM(AK20:AK23,C19,J19,Q19,X19)</f>
        <v>13</v>
      </c>
      <c r="D32" s="119"/>
      <c r="E32" s="123">
        <f>SUM(AI20:AI23,E19,L19,S19,Z19)</f>
        <v>12</v>
      </c>
      <c r="F32" s="109" t="s">
        <v>8</v>
      </c>
      <c r="G32" s="124">
        <f>SUM(AG20:AG23,G19,N19,U19,AB19)</f>
        <v>3</v>
      </c>
      <c r="H32" s="121"/>
      <c r="I32" s="111">
        <f>E32-G32</f>
        <v>9</v>
      </c>
      <c r="J32" s="112">
        <f>E32/G32</f>
        <v>4</v>
      </c>
      <c r="K32" s="122"/>
      <c r="L32" s="123">
        <f>SUM(AJ20:AJ23,D19,K19,R19,Y19)</f>
        <v>62</v>
      </c>
      <c r="M32" s="109" t="s">
        <v>8</v>
      </c>
      <c r="N32" s="124">
        <f>SUM(AF20:AF23,H19,O19,V19,AC19)</f>
        <v>11</v>
      </c>
      <c r="O32" s="121"/>
      <c r="P32" s="111">
        <f>L32-N32</f>
        <v>51</v>
      </c>
      <c r="Q32" s="112">
        <f>L32/N32</f>
        <v>5.636363636363637</v>
      </c>
      <c r="R32" s="125"/>
      <c r="S32" s="99"/>
      <c r="T32" s="116"/>
      <c r="U32" s="116"/>
      <c r="V32" s="99"/>
      <c r="W32" s="5"/>
      <c r="X32" s="5"/>
      <c r="AB32" s="25"/>
      <c r="AC32" s="26"/>
      <c r="AD32" s="25"/>
      <c r="AE32" s="26"/>
    </row>
    <row r="33" spans="2:18" ht="19.5" customHeight="1">
      <c r="B33" s="117" t="s">
        <v>13</v>
      </c>
      <c r="C33" s="106">
        <f>SUM(AR21:AR23,C20,J20,Q20,X20,AE20)</f>
        <v>12</v>
      </c>
      <c r="D33" s="107"/>
      <c r="E33" s="108">
        <f>SUM(AP21:AP23,E20,L20,S20,Z20,AG20)</f>
        <v>11</v>
      </c>
      <c r="F33" s="109" t="s">
        <v>8</v>
      </c>
      <c r="G33" s="109">
        <f>SUM(AN21:AN23,G20,N20,U20,AB20,AI20)</f>
        <v>6</v>
      </c>
      <c r="H33" s="110"/>
      <c r="I33" s="111">
        <f>E33-G33</f>
        <v>5</v>
      </c>
      <c r="J33" s="112">
        <f>E33/G33</f>
        <v>1.8333333333333333</v>
      </c>
      <c r="K33" s="111"/>
      <c r="L33" s="113">
        <f>SUM(AQ21:AQ23,D20,K20,R20,Y20,AF20)</f>
        <v>45</v>
      </c>
      <c r="M33" s="109" t="s">
        <v>8</v>
      </c>
      <c r="N33" s="114">
        <f>SUM(AM21:AM23,H20,O20,V20,AC20,AJ20)</f>
        <v>39</v>
      </c>
      <c r="O33" s="110"/>
      <c r="P33" s="111">
        <f>L33-N33</f>
        <v>6</v>
      </c>
      <c r="Q33" s="112">
        <f>L33/N33</f>
        <v>1.1538461538461537</v>
      </c>
      <c r="R33" s="115"/>
    </row>
    <row r="34" spans="2:18" ht="19.5" customHeight="1">
      <c r="B34" s="117" t="s">
        <v>15</v>
      </c>
      <c r="C34" s="118">
        <f>SUM(AY22:AY23,C21,J21,Q21,X21,AE21,AL21)</f>
        <v>6</v>
      </c>
      <c r="D34" s="119"/>
      <c r="E34" s="120">
        <f>SUM(AW22:AW23,E21,L21,S21,Z21,AG21,AN21)</f>
        <v>6</v>
      </c>
      <c r="F34" s="109" t="s">
        <v>8</v>
      </c>
      <c r="G34" s="120">
        <f>SUM(AU22:AU23,G21,N21,U21,AB21,AI21,AP21)</f>
        <v>6</v>
      </c>
      <c r="H34" s="121"/>
      <c r="I34" s="111">
        <f>E34-G34</f>
        <v>0</v>
      </c>
      <c r="J34" s="112">
        <f>E34/G34</f>
        <v>1</v>
      </c>
      <c r="K34" s="122"/>
      <c r="L34" s="123">
        <f>SUM(AX22:AX23,D21,K21,R21,Y21,AF21,AM21)</f>
        <v>36</v>
      </c>
      <c r="M34" s="109" t="s">
        <v>8</v>
      </c>
      <c r="N34" s="124">
        <f>SUM(AT22:AT23,H21,O21,V21,AC21,AJ21,AQ21)</f>
        <v>22</v>
      </c>
      <c r="O34" s="121"/>
      <c r="P34" s="111">
        <f>L34-N34</f>
        <v>14</v>
      </c>
      <c r="Q34" s="112">
        <f>L34/N34</f>
        <v>1.6363636363636365</v>
      </c>
      <c r="R34" s="125"/>
    </row>
    <row r="35" spans="2:18" ht="19.5" customHeight="1">
      <c r="B35" s="117" t="s">
        <v>16</v>
      </c>
      <c r="C35" s="118">
        <f>SUM(BF23:BF23,C22,J22,Q22,X22,AE22,AL22,AS22)</f>
        <v>5</v>
      </c>
      <c r="D35" s="119"/>
      <c r="E35" s="123">
        <f>SUM(BD23:BD23,E22,L22,S22,Z22,AG22,AN22,AU22)</f>
        <v>5</v>
      </c>
      <c r="F35" s="109" t="s">
        <v>8</v>
      </c>
      <c r="G35" s="124">
        <f>SUM(BB23:BB23,G22,N22,U22,AB22,AI22,AP22,AW22)</f>
        <v>9</v>
      </c>
      <c r="H35" s="121"/>
      <c r="I35" s="111">
        <f>E35-G35</f>
        <v>-4</v>
      </c>
      <c r="J35" s="112">
        <f>E35/G35</f>
        <v>0.5555555555555556</v>
      </c>
      <c r="K35" s="122"/>
      <c r="L35" s="123">
        <f>SUM(BE23:BE23,D22,K22,R22,Y22,AF22,AM22,AT22)</f>
        <v>16</v>
      </c>
      <c r="M35" s="109" t="s">
        <v>8</v>
      </c>
      <c r="N35" s="124">
        <f>SUM(BA23:BA23,H22,O22,V22,AC22,AJ22,AQ22,AX22)</f>
        <v>68</v>
      </c>
      <c r="O35" s="121"/>
      <c r="P35" s="111">
        <f>L35-N35</f>
        <v>-52</v>
      </c>
      <c r="Q35" s="112">
        <f>L35/N35</f>
        <v>0.23529411764705882</v>
      </c>
      <c r="R35" s="125"/>
    </row>
    <row r="36" spans="2:18" ht="19.5" customHeight="1">
      <c r="B36" s="128" t="s">
        <v>17</v>
      </c>
      <c r="C36" s="118">
        <f>SUM(C23,J23,Q23,X23,AE23,AL23,AS23,AZ23)</f>
        <v>3</v>
      </c>
      <c r="D36" s="119"/>
      <c r="E36" s="123">
        <f>SUM(E23,L23,S23,Z23,AG23,AN23,AU23,BB23)</f>
        <v>3</v>
      </c>
      <c r="F36" s="109" t="s">
        <v>8</v>
      </c>
      <c r="G36" s="124">
        <f>SUM(G23,N23,U23,AB23,AI23,AP23,AW23,BD23)</f>
        <v>10</v>
      </c>
      <c r="H36" s="121"/>
      <c r="I36" s="111">
        <f>E36-G36</f>
        <v>-7</v>
      </c>
      <c r="J36" s="112">
        <f>E36/G36</f>
        <v>0.3</v>
      </c>
      <c r="K36" s="122"/>
      <c r="L36" s="123">
        <f>SUM(D23,K23,R23,Y23,AF23,AM23,AT23,BA23)</f>
        <v>27</v>
      </c>
      <c r="M36" s="109" t="s">
        <v>8</v>
      </c>
      <c r="N36" s="124">
        <f>SUM(H23,O23,V23,AC23,AJ23,AQ23,AX23,BE23)</f>
        <v>67</v>
      </c>
      <c r="O36" s="121"/>
      <c r="P36" s="111">
        <f>L36-N36</f>
        <v>-40</v>
      </c>
      <c r="Q36" s="112">
        <f>L36/N36</f>
        <v>0.40298507462686567</v>
      </c>
      <c r="R36" s="125"/>
    </row>
    <row r="38" spans="1:5" ht="19.5" customHeight="1">
      <c r="A38" s="129" t="s">
        <v>29</v>
      </c>
      <c r="B38" s="130" t="s">
        <v>20</v>
      </c>
      <c r="C38" s="129" t="s">
        <v>46</v>
      </c>
      <c r="D38" s="129"/>
      <c r="E38" s="129"/>
    </row>
    <row r="39" spans="1:5" ht="19.5" customHeight="1">
      <c r="A39" s="131" t="s">
        <v>31</v>
      </c>
      <c r="B39" s="132" t="s">
        <v>11</v>
      </c>
      <c r="C39" s="133">
        <v>13</v>
      </c>
      <c r="D39" s="134">
        <v>9</v>
      </c>
      <c r="E39" s="134">
        <v>51</v>
      </c>
    </row>
    <row r="40" spans="1:5" ht="19.5" customHeight="1">
      <c r="A40" s="131" t="s">
        <v>32</v>
      </c>
      <c r="B40" s="132" t="s">
        <v>13</v>
      </c>
      <c r="C40" s="133">
        <v>12</v>
      </c>
      <c r="D40" s="134">
        <v>5</v>
      </c>
      <c r="E40" s="134">
        <v>6</v>
      </c>
    </row>
    <row r="41" spans="1:5" ht="19.5" customHeight="1">
      <c r="A41" s="131" t="s">
        <v>33</v>
      </c>
      <c r="B41" s="132" t="s">
        <v>4</v>
      </c>
      <c r="C41" s="133">
        <v>11</v>
      </c>
      <c r="D41" s="134">
        <v>6</v>
      </c>
      <c r="E41" s="134">
        <v>63</v>
      </c>
    </row>
    <row r="42" spans="1:5" ht="19.5" customHeight="1">
      <c r="A42" s="131" t="s">
        <v>34</v>
      </c>
      <c r="B42" s="132" t="s">
        <v>9</v>
      </c>
      <c r="C42" s="131">
        <v>8</v>
      </c>
      <c r="D42" s="135">
        <v>0</v>
      </c>
      <c r="E42" s="135">
        <v>8</v>
      </c>
    </row>
    <row r="43" spans="1:5" ht="19.5" customHeight="1">
      <c r="A43" s="131" t="s">
        <v>35</v>
      </c>
      <c r="B43" s="132" t="s">
        <v>15</v>
      </c>
      <c r="C43" s="133">
        <v>6</v>
      </c>
      <c r="D43" s="134">
        <v>0</v>
      </c>
      <c r="E43" s="134">
        <v>14</v>
      </c>
    </row>
    <row r="44" spans="1:5" ht="19.5" customHeight="1">
      <c r="A44" s="131" t="s">
        <v>36</v>
      </c>
      <c r="B44" s="132" t="s">
        <v>6</v>
      </c>
      <c r="C44" s="133">
        <v>6</v>
      </c>
      <c r="D44" s="134">
        <v>-2</v>
      </c>
      <c r="E44" s="134">
        <v>-16</v>
      </c>
    </row>
    <row r="45" spans="1:5" ht="19.5" customHeight="1">
      <c r="A45" s="131" t="s">
        <v>37</v>
      </c>
      <c r="B45" s="132" t="s">
        <v>16</v>
      </c>
      <c r="C45" s="133">
        <v>5</v>
      </c>
      <c r="D45" s="134">
        <v>-4</v>
      </c>
      <c r="E45" s="134">
        <v>-52</v>
      </c>
    </row>
    <row r="46" spans="1:5" ht="19.5" customHeight="1">
      <c r="A46" s="131" t="s">
        <v>38</v>
      </c>
      <c r="B46" s="136" t="s">
        <v>17</v>
      </c>
      <c r="C46" s="133">
        <v>3</v>
      </c>
      <c r="D46" s="134">
        <v>-7</v>
      </c>
      <c r="E46" s="134">
        <v>-40</v>
      </c>
    </row>
    <row r="47" spans="1:5" ht="19.5" customHeight="1">
      <c r="A47" s="131" t="s">
        <v>39</v>
      </c>
      <c r="B47" s="132" t="s">
        <v>7</v>
      </c>
      <c r="C47" s="133">
        <v>2</v>
      </c>
      <c r="D47" s="134">
        <v>-7</v>
      </c>
      <c r="E47" s="134">
        <v>-34</v>
      </c>
    </row>
  </sheetData>
  <mergeCells count="64">
    <mergeCell ref="C1:K1"/>
    <mergeCell ref="L1:T1"/>
    <mergeCell ref="D4:E4"/>
    <mergeCell ref="R4:V4"/>
    <mergeCell ref="D5:E5"/>
    <mergeCell ref="D6:E6"/>
    <mergeCell ref="S7:Z7"/>
    <mergeCell ref="R8:AG8"/>
    <mergeCell ref="Q9:AG9"/>
    <mergeCell ref="C14:I14"/>
    <mergeCell ref="J14:P14"/>
    <mergeCell ref="Q14:W14"/>
    <mergeCell ref="X14:AD14"/>
    <mergeCell ref="AE14:BM15"/>
    <mergeCell ref="C15:I15"/>
    <mergeCell ref="J15:P15"/>
    <mergeCell ref="Q15:W15"/>
    <mergeCell ref="X15:AD15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Q17:W17"/>
    <mergeCell ref="X17:AD17"/>
    <mergeCell ref="AE17:AK17"/>
    <mergeCell ref="AL17:AR17"/>
    <mergeCell ref="AS17:AY17"/>
    <mergeCell ref="AZ17:BF17"/>
    <mergeCell ref="BG17:BM17"/>
    <mergeCell ref="X18:AD18"/>
    <mergeCell ref="AE18:AK18"/>
    <mergeCell ref="AL18:AR18"/>
    <mergeCell ref="AS18:AY18"/>
    <mergeCell ref="AZ18:BF18"/>
    <mergeCell ref="BG18:BM18"/>
    <mergeCell ref="AE19:AK19"/>
    <mergeCell ref="AL19:AR19"/>
    <mergeCell ref="AS19:AY19"/>
    <mergeCell ref="AZ19:BF19"/>
    <mergeCell ref="BG19:BM19"/>
    <mergeCell ref="AL20:AR20"/>
    <mergeCell ref="AS20:AY20"/>
    <mergeCell ref="AZ20:BF20"/>
    <mergeCell ref="BG20:BM20"/>
    <mergeCell ref="AS21:AY21"/>
    <mergeCell ref="AZ21:BF21"/>
    <mergeCell ref="BG21:BM21"/>
    <mergeCell ref="AZ22:BF22"/>
    <mergeCell ref="BG22:BM22"/>
    <mergeCell ref="BG23:BM23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8:E38"/>
  </mergeCells>
  <conditionalFormatting sqref="B15:B23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Kamil</cp:lastModifiedBy>
  <cp:lastPrinted>2009-03-08T11:02:03Z</cp:lastPrinted>
  <dcterms:created xsi:type="dcterms:W3CDTF">2008-02-23T14:18:58Z</dcterms:created>
  <dcterms:modified xsi:type="dcterms:W3CDTF">2008-02-23T19:15:31Z</dcterms:modified>
  <cp:category/>
  <cp:version/>
  <cp:contentType/>
  <cp:contentStatus/>
</cp:coreProperties>
</file>